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240" windowWidth="17400" windowHeight="11610" tabRatio="829" activeTab="0"/>
  </bookViews>
  <sheets>
    <sheet name="Indholdsfortegnelse" sheetId="1" r:id="rId1"/>
    <sheet name="Tabel 1.1" sheetId="2" r:id="rId2"/>
    <sheet name="Tabel 1.2" sheetId="3" r:id="rId3"/>
    <sheet name="Tabel 1.3" sheetId="4" r:id="rId4"/>
    <sheet name="Tabel 2.1" sheetId="5" r:id="rId5"/>
    <sheet name="Tabel 2.2" sheetId="6" r:id="rId6"/>
    <sheet name="Tabel 3.1" sheetId="7" r:id="rId7"/>
    <sheet name="Data - sum, resultat" sheetId="8" state="hidden" r:id="rId8"/>
    <sheet name="Data - sum, balance" sheetId="9" state="hidden" r:id="rId9"/>
    <sheet name="Data - sum, adm. omk." sheetId="10" state="hidden" r:id="rId10"/>
    <sheet name="Data -enkelt, resultat" sheetId="11" r:id="rId11"/>
    <sheet name="Data - enkelt, balance" sheetId="12" r:id="rId12"/>
  </sheets>
  <definedNames>
    <definedName name="INA">'Data -enkelt, resultat'!$A$2:$A$542</definedName>
    <definedName name="Liste">'Data -enkelt, resultat'!$A$2:$A$542</definedName>
    <definedName name="_xlnm.Print_Area" localSheetId="0">'Indholdsfortegnelse'!$A$1:$C$21</definedName>
    <definedName name="_xlnm.Print_Area" localSheetId="1">'Tabel 1.1'!$A$2:$C$29</definedName>
    <definedName name="_xlnm.Print_Area" localSheetId="2">'Tabel 1.2'!$A$2:$C$51</definedName>
    <definedName name="_xlnm.Print_Area" localSheetId="3">'Tabel 1.3'!$A$2:$D$22</definedName>
    <definedName name="_xlnm.Print_Area" localSheetId="4">'Tabel 2.1'!$A$2:$E$30</definedName>
    <definedName name="_xlnm.Print_Area" localSheetId="5">'Tabel 2.2'!$A$2:$D$51</definedName>
    <definedName name="_xlnm.Print_Area" localSheetId="6">'Tabel 3.1'!$A$2:$D$580</definedName>
  </definedNames>
  <calcPr fullCalcOnLoad="1"/>
</workbook>
</file>

<file path=xl/sharedStrings.xml><?xml version="1.0" encoding="utf-8"?>
<sst xmlns="http://schemas.openxmlformats.org/spreadsheetml/2006/main" count="2667" uniqueCount="854">
  <si>
    <t>Tabel 1.1</t>
  </si>
  <si>
    <t>Total</t>
  </si>
  <si>
    <t>Resultatoplysninger</t>
  </si>
  <si>
    <t/>
  </si>
  <si>
    <t>1.000 kr.</t>
  </si>
  <si>
    <t>1. Renter og udbytter:</t>
  </si>
  <si>
    <t>1.1 Renteindtægter</t>
  </si>
  <si>
    <t>1.2 Renteudgifter</t>
  </si>
  <si>
    <t>1.3 Udbytter</t>
  </si>
  <si>
    <t>I alt renter og udbytter</t>
  </si>
  <si>
    <t>2. Kursgevinster og -tab:</t>
  </si>
  <si>
    <t>2.1 Obligationer (+/-)</t>
  </si>
  <si>
    <t>2.2 Kapitalandele (+/-)</t>
  </si>
  <si>
    <t>2.3 Pantebreve (+/-)</t>
  </si>
  <si>
    <t>2.4 Afledte finansielle instrumenter (+/-)</t>
  </si>
  <si>
    <t>2.5 Valutakonti (+/-)</t>
  </si>
  <si>
    <t>2.6 Øvrige aktiver/passiver (+/-)</t>
  </si>
  <si>
    <t>2.7 Handelsomkostninger</t>
  </si>
  <si>
    <t>I alt kursgevinster og -tab (+/-)</t>
  </si>
  <si>
    <t>A. I alt nettoindtægter</t>
  </si>
  <si>
    <t>3. Administrationsomkostninger</t>
  </si>
  <si>
    <t>4. Resultat af aktiviteter under afvikling</t>
  </si>
  <si>
    <t>B. Resultat før skat</t>
  </si>
  <si>
    <t>5. Skat</t>
  </si>
  <si>
    <t>C. Årets nettoresultat</t>
  </si>
  <si>
    <t>Tabel 1.2</t>
  </si>
  <si>
    <t>Balanceoplysninger</t>
  </si>
  <si>
    <t>AKTIVER</t>
  </si>
  <si>
    <t>1. Likvide midler:</t>
  </si>
  <si>
    <t>1.1 Indestående i depotselskab</t>
  </si>
  <si>
    <t>1.2 Andre indskud</t>
  </si>
  <si>
    <t>I alt likvide midler</t>
  </si>
  <si>
    <t>2. Obligationer:</t>
  </si>
  <si>
    <t>2.1 Noterede danske obligationer</t>
  </si>
  <si>
    <t>2.2 Noterede udenlandske obligationer</t>
  </si>
  <si>
    <t>2.5 Unoterede obligationer</t>
  </si>
  <si>
    <t>I alt obligationer</t>
  </si>
  <si>
    <t>3. Kapitalandele:</t>
  </si>
  <si>
    <t>3.1 Noterede danske aktier</t>
  </si>
  <si>
    <t>3.2 Noterede udenlandske aktier</t>
  </si>
  <si>
    <t>3.3 Unoterede danske aktier</t>
  </si>
  <si>
    <t>3.4 Unoterede udenlandske aktier</t>
  </si>
  <si>
    <t>3.5 Øvrige</t>
  </si>
  <si>
    <t>I alt kapitalandele</t>
  </si>
  <si>
    <t>4. IF- og PM-andele:</t>
  </si>
  <si>
    <t>4.1 Danske IF- og PM-andele</t>
  </si>
  <si>
    <t>4.2 Udenlandske IF- og PM-andele</t>
  </si>
  <si>
    <t>IF-og PM-andele i alt</t>
  </si>
  <si>
    <t>5. Finansielle derivater:</t>
  </si>
  <si>
    <t>5.1 Noterede derivater</t>
  </si>
  <si>
    <t>5.2 Unoterede afledte finansielle instrumenter</t>
  </si>
  <si>
    <t>I alt afledte finansielle instrumenter</t>
  </si>
  <si>
    <t>6. Ikke-finansielle aktiver</t>
  </si>
  <si>
    <t>7. Øvrige aktiver</t>
  </si>
  <si>
    <t>Aktiver i alt</t>
  </si>
  <si>
    <t>PASSIVER</t>
  </si>
  <si>
    <t>8. Lån:</t>
  </si>
  <si>
    <t>8.1 Lån jf. Finanstilsynets definition</t>
  </si>
  <si>
    <t>8.2 Andre lån</t>
  </si>
  <si>
    <t>Lån i alt</t>
  </si>
  <si>
    <t>9. Medlemmernes formue</t>
  </si>
  <si>
    <t>10. Finansielle derivater:</t>
  </si>
  <si>
    <t>10.1 Noterede derivater</t>
  </si>
  <si>
    <t>10.2 Unoterede derivater</t>
  </si>
  <si>
    <t>Finansielle derivater i alt</t>
  </si>
  <si>
    <t>11. Øvrige passiver</t>
  </si>
  <si>
    <t>Passiver i alt</t>
  </si>
  <si>
    <t>afdnr</t>
  </si>
  <si>
    <t>regnper</t>
  </si>
  <si>
    <t>obliVAendring</t>
  </si>
  <si>
    <t>aktieVAendring</t>
  </si>
  <si>
    <t>pantebrVAendring</t>
  </si>
  <si>
    <t>derivVAendring</t>
  </si>
  <si>
    <t>valutaVAendring</t>
  </si>
  <si>
    <t>oevrigeVAendring</t>
  </si>
  <si>
    <t>handlOmkost</t>
  </si>
  <si>
    <t>admOmkost</t>
  </si>
  <si>
    <t>resAfvikl</t>
  </si>
  <si>
    <t>skat</t>
  </si>
  <si>
    <t>renteIndtaegt</t>
  </si>
  <si>
    <t>renteUdgift</t>
  </si>
  <si>
    <t>udbytter</t>
  </si>
  <si>
    <t>Register over investeringsforeninger, specialforeninger, fåmandsforeninger og hedgeforeninger</t>
  </si>
  <si>
    <t>Reg.nr.</t>
  </si>
  <si>
    <t>Afd.nr.</t>
  </si>
  <si>
    <t>Foreningens navn</t>
  </si>
  <si>
    <t>Afdeling</t>
  </si>
  <si>
    <t>Investeringsforeninger</t>
  </si>
  <si>
    <t>A</t>
  </si>
  <si>
    <t>AL Invest Obligationspleje</t>
  </si>
  <si>
    <t>AL Invest, Udenlandske Aktier, Etisk</t>
  </si>
  <si>
    <t>Danske Aktier</t>
  </si>
  <si>
    <t>USA</t>
  </si>
  <si>
    <t>Lange Danske Obligationer</t>
  </si>
  <si>
    <t>Europæiske Aktier</t>
  </si>
  <si>
    <t>Nordiske Aktier</t>
  </si>
  <si>
    <t>High Yield Obligationer</t>
  </si>
  <si>
    <t>Alm. Brand Invest</t>
  </si>
  <si>
    <t>Obligationer</t>
  </si>
  <si>
    <t>Globale Aktier</t>
  </si>
  <si>
    <t>Korte Obligationer</t>
  </si>
  <si>
    <t>Alternativ Invest</t>
  </si>
  <si>
    <t>OMNI Renteafkast</t>
  </si>
  <si>
    <t>B</t>
  </si>
  <si>
    <t>BankInvest Almen Bolig</t>
  </si>
  <si>
    <t>Udenlandske Obligationer</t>
  </si>
  <si>
    <t>Latinamerika</t>
  </si>
  <si>
    <t>Korte Danske Obligationer</t>
  </si>
  <si>
    <t>Højrentelande</t>
  </si>
  <si>
    <t>Asien</t>
  </si>
  <si>
    <t>Danmark</t>
  </si>
  <si>
    <t>New Emerging Markets Aktier</t>
  </si>
  <si>
    <t>Korte Danske Obligationer Akkumulerende</t>
  </si>
  <si>
    <t>Globalt Forbrug</t>
  </si>
  <si>
    <t>Højrentelande, lokalvaluta</t>
  </si>
  <si>
    <t>Højrentelande Akkumulerende</t>
  </si>
  <si>
    <t>Basis</t>
  </si>
  <si>
    <t>Østeuropa</t>
  </si>
  <si>
    <t>Pension Basis</t>
  </si>
  <si>
    <t>Virksomhedsobligationer</t>
  </si>
  <si>
    <t>Virksomhedsobligationer Akkumulerende</t>
  </si>
  <si>
    <t>C</t>
  </si>
  <si>
    <t>Carnegie WorldWide</t>
  </si>
  <si>
    <t>Europa</t>
  </si>
  <si>
    <t>D</t>
  </si>
  <si>
    <t>Danske Invest</t>
  </si>
  <si>
    <t>Global StockPicking 2</t>
  </si>
  <si>
    <t>Dannebrog</t>
  </si>
  <si>
    <t>International</t>
  </si>
  <si>
    <t>Europa Indeks BNP</t>
  </si>
  <si>
    <t>Global Indeks</t>
  </si>
  <si>
    <t>Nye Markeder</t>
  </si>
  <si>
    <t>Fjernøsten</t>
  </si>
  <si>
    <t>Japan</t>
  </si>
  <si>
    <t>Europa Fokus</t>
  </si>
  <si>
    <t>Europæiske Obligationer</t>
  </si>
  <si>
    <t>Teknologi</t>
  </si>
  <si>
    <t>Bioteknologi</t>
  </si>
  <si>
    <t>Global StockPicking</t>
  </si>
  <si>
    <t>Global Plus</t>
  </si>
  <si>
    <t>Global Value</t>
  </si>
  <si>
    <t>Globale Virksomhedsobligationer</t>
  </si>
  <si>
    <t>Danske Lange Obligationer</t>
  </si>
  <si>
    <t>Danmark - Akkumulerende</t>
  </si>
  <si>
    <t>Nye Markeder Obligationer</t>
  </si>
  <si>
    <t>Kina</t>
  </si>
  <si>
    <t>Danske Korte Obligationer</t>
  </si>
  <si>
    <t>Europa Valutasikret - Akkumulerende</t>
  </si>
  <si>
    <t>USA - Akkumulerende KL</t>
  </si>
  <si>
    <t>Tyskland</t>
  </si>
  <si>
    <t>Nye Markeder Obligationer Lokal Valuta</t>
  </si>
  <si>
    <t>Fonde</t>
  </si>
  <si>
    <t>Udenlandske Obligationsmarkeder</t>
  </si>
  <si>
    <t>Danmark Indeks</t>
  </si>
  <si>
    <t>Europa Indeks</t>
  </si>
  <si>
    <t>Fjernøsten Indeks</t>
  </si>
  <si>
    <t>Norden Indeks</t>
  </si>
  <si>
    <t>Global Indeks 2</t>
  </si>
  <si>
    <t>Globale Indeksobligationer</t>
  </si>
  <si>
    <t>KlimaTrends</t>
  </si>
  <si>
    <t>Europa Fokus - Akkumulerende KL</t>
  </si>
  <si>
    <t>Europa Højt Udbytte</t>
  </si>
  <si>
    <t>Danmark Fokus</t>
  </si>
  <si>
    <t>Europa Small Cap</t>
  </si>
  <si>
    <t>Nye Markeder Small Cap</t>
  </si>
  <si>
    <t>Norden</t>
  </si>
  <si>
    <t>Østeuropa Konvergens</t>
  </si>
  <si>
    <t>Mellemlange Obligationer</t>
  </si>
  <si>
    <t>Danske Invest Select</t>
  </si>
  <si>
    <t>Europe Focus</t>
  </si>
  <si>
    <t>Global</t>
  </si>
  <si>
    <t>Emerging Markets</t>
  </si>
  <si>
    <t>Kommuner 4</t>
  </si>
  <si>
    <t>Kommuner Europæiske Obligationer</t>
  </si>
  <si>
    <t>Euro Investment Grade Corporate Bonds Restricted</t>
  </si>
  <si>
    <t>Flexinvest Danske Obligationer</t>
  </si>
  <si>
    <t>Flexinvest Korte Obligationer</t>
  </si>
  <si>
    <t>Flexinvest Udenlandske Obligationer</t>
  </si>
  <si>
    <t>Flexinvest Aktier</t>
  </si>
  <si>
    <t>Online Danske Obligationer Indeks</t>
  </si>
  <si>
    <t>Online Global Indeks</t>
  </si>
  <si>
    <t>Aktier</t>
  </si>
  <si>
    <t>Flexinvest Lange Obligationer</t>
  </si>
  <si>
    <t>Global Restricted</t>
  </si>
  <si>
    <t>Korte obligationer</t>
  </si>
  <si>
    <t>Lange obligationer</t>
  </si>
  <si>
    <t>F</t>
  </si>
  <si>
    <t>G</t>
  </si>
  <si>
    <t>Gudme Raaschou</t>
  </si>
  <si>
    <t>Selection</t>
  </si>
  <si>
    <t>European High Yield</t>
  </si>
  <si>
    <t>Nordic Alpha</t>
  </si>
  <si>
    <t>US High Yield</t>
  </si>
  <si>
    <t>Emerging Markets Aktier</t>
  </si>
  <si>
    <t>H</t>
  </si>
  <si>
    <t>Handelsinvest</t>
  </si>
  <si>
    <t>Verden</t>
  </si>
  <si>
    <t>Danske Obligationer</t>
  </si>
  <si>
    <t>Nordamerika</t>
  </si>
  <si>
    <t>I</t>
  </si>
  <si>
    <t>Indeks</t>
  </si>
  <si>
    <t>Independent Invest</t>
  </si>
  <si>
    <t>Independent Global</t>
  </si>
  <si>
    <t>Independent New Global</t>
  </si>
  <si>
    <t>Investin</t>
  </si>
  <si>
    <t>J</t>
  </si>
  <si>
    <t>Jyske Invest</t>
  </si>
  <si>
    <t>Jyske Invest Korte Obligationer</t>
  </si>
  <si>
    <t>Jyske Invest Obligationer og Aktier</t>
  </si>
  <si>
    <t>Jyske Invest Globale Aktier</t>
  </si>
  <si>
    <t>Jyske Invest Nye Aktiemarkeder</t>
  </si>
  <si>
    <t>Jyske Invest Danske Aktier</t>
  </si>
  <si>
    <t>Jyske Invest Lange Obligationer</t>
  </si>
  <si>
    <t>Jyske Invest Japanske Aktier</t>
  </si>
  <si>
    <t>Jyske Invest Fjernøsten Aktier</t>
  </si>
  <si>
    <t>Jyske Invest Europæiske Aktier</t>
  </si>
  <si>
    <t>Jyske Invest Nye Obligationsmarkeder</t>
  </si>
  <si>
    <t>Jyske Invest USA Aktier</t>
  </si>
  <si>
    <t>Jyske Invest Latinamerikanske Aktier</t>
  </si>
  <si>
    <t>Jyske Invest Favorit Aktier</t>
  </si>
  <si>
    <t>Jyske Invest Favorit Obligationer</t>
  </si>
  <si>
    <t>Jyske Invest Virksomhedsobligationer</t>
  </si>
  <si>
    <t>Jyske Invest Kinesiske Aktier</t>
  </si>
  <si>
    <t>Jyske Invest Indiske Aktier</t>
  </si>
  <si>
    <t>Jyske Invest Nye Obligationsmarkeder Valuta</t>
  </si>
  <si>
    <t>Jyske Invest Tyrkiske Aktier</t>
  </si>
  <si>
    <t>Jyske Invest Globale Aktier Special</t>
  </si>
  <si>
    <t>Jyske Invest Brasilianske Aktier</t>
  </si>
  <si>
    <t>Jyske Invest Indeksobligationer</t>
  </si>
  <si>
    <t>Jyske Invest International</t>
  </si>
  <si>
    <t>Jyske Invest British Bonds</t>
  </si>
  <si>
    <t>Jyske Invest Global Equities</t>
  </si>
  <si>
    <t>Jyske Invest Emerging Market Equities</t>
  </si>
  <si>
    <t>Jyske Invest Danish Bonds</t>
  </si>
  <si>
    <t>Jyske Invest Swedish Bonds</t>
  </si>
  <si>
    <t>Jyske Invest Income Strategy</t>
  </si>
  <si>
    <t>Jyske Invest Dollar Bonds</t>
  </si>
  <si>
    <t>Jyske Invest European Bonds</t>
  </si>
  <si>
    <t>Jyske Invest Emerging Market Bonds</t>
  </si>
  <si>
    <t>Jyske Invest German Equities</t>
  </si>
  <si>
    <t>Jyske Invest Japanese Equities</t>
  </si>
  <si>
    <t>Jyske Invest Danish Equities</t>
  </si>
  <si>
    <t>Jyske Invest European Equities</t>
  </si>
  <si>
    <t>Jyske Invest Far Eastern Equities</t>
  </si>
  <si>
    <t>Jyske Invest US Equities</t>
  </si>
  <si>
    <t>Jyske Invest Latin American Equities</t>
  </si>
  <si>
    <t>Jyske Invest Emerging Market Bonds (EUR)</t>
  </si>
  <si>
    <t>Jyske Invest Stable Strategy</t>
  </si>
  <si>
    <t>Jyske Invest Balanced Strategy</t>
  </si>
  <si>
    <t>Jyske Invest Growth Strategy</t>
  </si>
  <si>
    <t>Jyske Invest Aggressive Strategy</t>
  </si>
  <si>
    <t>Jyske Invest High Yield Corporate Bonds</t>
  </si>
  <si>
    <t>Jyske Invest Chinese Equities</t>
  </si>
  <si>
    <t>Jyske Invest Indian Equities</t>
  </si>
  <si>
    <t>Jyske Invest Dynamic Strategy</t>
  </si>
  <si>
    <t>Jyske Invest Emerging Local Market Bonds</t>
  </si>
  <si>
    <t>Jyske Invest Turkish Equities</t>
  </si>
  <si>
    <t>Jyske Invest Balanced Strategy (NOK)</t>
  </si>
  <si>
    <t>Jyske Invest Favourite Bonds</t>
  </si>
  <si>
    <t>Jyske Invest High Grade Corporate Bonds</t>
  </si>
  <si>
    <t>Jyske Invest Balanced Strategy (GBP)</t>
  </si>
  <si>
    <t>L</t>
  </si>
  <si>
    <t>Pension</t>
  </si>
  <si>
    <t>Value Aktier</t>
  </si>
  <si>
    <t>Kontra</t>
  </si>
  <si>
    <t>Lægernes Pensionsinvestering</t>
  </si>
  <si>
    <t>LPI Aktier Globale (aktiv forvaltning, MSCI Verden)</t>
  </si>
  <si>
    <t>LPI Aktier USA (indeksportefølje, S&amp;P 500)</t>
  </si>
  <si>
    <t>LPI Aktier Europa (indeksportefølje, MSCI Europa)</t>
  </si>
  <si>
    <t>LPI Aktier Asien (indeksportefølje, MSCI Pacific)</t>
  </si>
  <si>
    <t>LPI Aktier Globale V (aktiv forvaltning, MSCI Verden)</t>
  </si>
  <si>
    <t>LPI Aktier Europa IV (aktiv forvaltning, MSCI Europa)</t>
  </si>
  <si>
    <t>LPI Aktier USA IV (aktiv forvaltning, MSCI USA)</t>
  </si>
  <si>
    <t>LPI Aktier/Obligationer Globale (balanceret mix, Akk.)</t>
  </si>
  <si>
    <t>LPI Indeksobligationer (aktiv forvaltning)</t>
  </si>
  <si>
    <t>LPI Aktier Emerging Markets (aktiv forvaltning, MSCI Emerging Markets)</t>
  </si>
  <si>
    <t>LPI Obligationer High Yield Globale II (aktiv forvaltning)</t>
  </si>
  <si>
    <t>Lån &amp; Spar Invest</t>
  </si>
  <si>
    <t>Lange Obligationer</t>
  </si>
  <si>
    <t>M</t>
  </si>
  <si>
    <t>MS Invest</t>
  </si>
  <si>
    <t>Value aktier</t>
  </si>
  <si>
    <t>Multi Manager Invest</t>
  </si>
  <si>
    <t>Europa Akk.</t>
  </si>
  <si>
    <t>Japan Akk.</t>
  </si>
  <si>
    <t>USA Akk.</t>
  </si>
  <si>
    <t>N</t>
  </si>
  <si>
    <t>Nielsen Global Value</t>
  </si>
  <si>
    <t>Nordea Invest</t>
  </si>
  <si>
    <t>Globale obligationer</t>
  </si>
  <si>
    <t>Mellemlange obligationer</t>
  </si>
  <si>
    <t>Aktier II</t>
  </si>
  <si>
    <t>Nordic Small Cap</t>
  </si>
  <si>
    <t>Virksomhedsobligationer Højrente</t>
  </si>
  <si>
    <t>HøjrenteLande</t>
  </si>
  <si>
    <t>Danske aktier</t>
  </si>
  <si>
    <t>Stabil Balanceret</t>
  </si>
  <si>
    <t>Stabile Aktier</t>
  </si>
  <si>
    <t>Stabile Aktier Akkumulerende</t>
  </si>
  <si>
    <t>Indien</t>
  </si>
  <si>
    <t>Nordea Invest Bolig</t>
  </si>
  <si>
    <t>Bolig II</t>
  </si>
  <si>
    <t>Nordea Invest Engros</t>
  </si>
  <si>
    <t>Global High Yield</t>
  </si>
  <si>
    <t>Emerging Market Bonds</t>
  </si>
  <si>
    <t>Absolute Return Equities</t>
  </si>
  <si>
    <t>Internationale aktier</t>
  </si>
  <si>
    <t>Europæiske aktier</t>
  </si>
  <si>
    <t>Absolute Return Equities II</t>
  </si>
  <si>
    <t>Euro Investment Grade</t>
  </si>
  <si>
    <t>Corporate Bonds</t>
  </si>
  <si>
    <t>Nordea Invest Kommune</t>
  </si>
  <si>
    <t>Kommune I</t>
  </si>
  <si>
    <t>Kommune II</t>
  </si>
  <si>
    <t>European High Yield Bonds</t>
  </si>
  <si>
    <t>Danske aktier fokus</t>
  </si>
  <si>
    <t>Europæiske aktier fokus</t>
  </si>
  <si>
    <t>Nykredit Invest</t>
  </si>
  <si>
    <t>Korte obligationer Akk.</t>
  </si>
  <si>
    <t>Lange obligationer Akk.</t>
  </si>
  <si>
    <t>Danske aktier Akk.</t>
  </si>
  <si>
    <t>Stock Pick</t>
  </si>
  <si>
    <t>Nykredit Invest Almen Bolig</t>
  </si>
  <si>
    <t>Nykredit Invest Engros</t>
  </si>
  <si>
    <t>EuroKredit</t>
  </si>
  <si>
    <t>Vækstlande</t>
  </si>
  <si>
    <t>Global Opportunities</t>
  </si>
  <si>
    <t>Danske aktier - Unit Link</t>
  </si>
  <si>
    <t>S</t>
  </si>
  <si>
    <t>SEBinvest</t>
  </si>
  <si>
    <t>Investeringspleje Kort</t>
  </si>
  <si>
    <t>Investeringspleje Mellemlang</t>
  </si>
  <si>
    <t>Investeringspleje Lang</t>
  </si>
  <si>
    <t>Danske Aktier Akkumulerende</t>
  </si>
  <si>
    <t>Pengemarked</t>
  </si>
  <si>
    <t>SmallCap Danmark</t>
  </si>
  <si>
    <t>Sparinvest</t>
  </si>
  <si>
    <t>Cumulus Value</t>
  </si>
  <si>
    <t>Nye Aktiemarkeder</t>
  </si>
  <si>
    <t>Nye Obligationsmarkeder</t>
  </si>
  <si>
    <t>Bolig</t>
  </si>
  <si>
    <t>Indeksobligationer</t>
  </si>
  <si>
    <t>StockRate Invest</t>
  </si>
  <si>
    <t>Stonehenge</t>
  </si>
  <si>
    <t>Sydinvest</t>
  </si>
  <si>
    <t>Danrente</t>
  </si>
  <si>
    <t>HøjrenteLande Mix</t>
  </si>
  <si>
    <t>BRIK</t>
  </si>
  <si>
    <t>HøjrenteLande Valuta</t>
  </si>
  <si>
    <t>HøjrenteLande Akkumulerende</t>
  </si>
  <si>
    <t>BRIK Akkumulerende</t>
  </si>
  <si>
    <t>HøjrenteLande Lokal Valuta</t>
  </si>
  <si>
    <t>Fjernøsten Akkumulerende</t>
  </si>
  <si>
    <t>SCANDI</t>
  </si>
  <si>
    <t>HøjrenteLande Long/Short Akkumulerende</t>
  </si>
  <si>
    <t>Sydinvest International</t>
  </si>
  <si>
    <t>ISI Danish Bonds</t>
  </si>
  <si>
    <t>ISI Euro Bonds</t>
  </si>
  <si>
    <t>ISI International Bonds</t>
  </si>
  <si>
    <t>ISI Far East Equities</t>
  </si>
  <si>
    <t>ISI Latin America Equities</t>
  </si>
  <si>
    <t>ISI Emerging Market Bonds</t>
  </si>
  <si>
    <t>ISI Emerging Market Local Currency Bonds</t>
  </si>
  <si>
    <t>V</t>
  </si>
  <si>
    <t>ValueInvest Danmark</t>
  </si>
  <si>
    <t>ValueInvest Global</t>
  </si>
  <si>
    <t>ValueInvest Japan</t>
  </si>
  <si>
    <t>ValueInvest Blue Chip Value</t>
  </si>
  <si>
    <t>ValueInvest Global Akkumulerende</t>
  </si>
  <si>
    <t>HP Invest</t>
  </si>
  <si>
    <t>P</t>
  </si>
  <si>
    <t>Afdeling KK</t>
  </si>
  <si>
    <t>Danske Obligationer Absolut</t>
  </si>
  <si>
    <t>W</t>
  </si>
  <si>
    <t>Nordea Invest Obligationer</t>
  </si>
  <si>
    <t>aktivIAlt</t>
  </si>
  <si>
    <t>indSum</t>
  </si>
  <si>
    <t>indDep</t>
  </si>
  <si>
    <t>indAnd</t>
  </si>
  <si>
    <t>vpEksAktSum</t>
  </si>
  <si>
    <t>oblDkNot</t>
  </si>
  <si>
    <t>oblUdlNot</t>
  </si>
  <si>
    <t>oblUnot</t>
  </si>
  <si>
    <t>aktSum</t>
  </si>
  <si>
    <t>aktDkNot</t>
  </si>
  <si>
    <t>aktUdlNot</t>
  </si>
  <si>
    <t>aktDkUnot</t>
  </si>
  <si>
    <t>aktUdlUnot</t>
  </si>
  <si>
    <t>aktOev</t>
  </si>
  <si>
    <t>ifOgPmAndSum</t>
  </si>
  <si>
    <t>ifOgPmAndDk</t>
  </si>
  <si>
    <t>ifOgPmAndUdl</t>
  </si>
  <si>
    <t>aktivFinDerSum</t>
  </si>
  <si>
    <t>aktivFinDerNot</t>
  </si>
  <si>
    <t>aktivFinDerUnot</t>
  </si>
  <si>
    <t>aktivEjFin</t>
  </si>
  <si>
    <t>aktivOev</t>
  </si>
  <si>
    <t>passivIAlt</t>
  </si>
  <si>
    <t>laanSum</t>
  </si>
  <si>
    <t>laanFTdef</t>
  </si>
  <si>
    <t>laanAndre</t>
  </si>
  <si>
    <t>medlemFormue</t>
  </si>
  <si>
    <t>passivFinDerSum</t>
  </si>
  <si>
    <t>passivFinDerNot</t>
  </si>
  <si>
    <t>passivFinDerUnot</t>
  </si>
  <si>
    <t>passivOev</t>
  </si>
  <si>
    <t>Vælg selskab:</t>
  </si>
  <si>
    <t>Information:</t>
  </si>
  <si>
    <t>Regnr</t>
  </si>
  <si>
    <t>Afdnr</t>
  </si>
  <si>
    <t>Regnper</t>
  </si>
  <si>
    <t>Post</t>
  </si>
  <si>
    <t>Kode</t>
  </si>
  <si>
    <t>l</t>
  </si>
  <si>
    <t>Tabel 1.1 Resultatoplysninger</t>
  </si>
  <si>
    <t>Tabel 1.2 Balanceoplysninger</t>
  </si>
  <si>
    <t>Tabel 2.1</t>
  </si>
  <si>
    <t>Tabel 2.2</t>
  </si>
  <si>
    <t>Kapitel 1 – Resultatopgørelse og balance</t>
  </si>
  <si>
    <t>Tabel 2.1 Resultatoplysninger</t>
  </si>
  <si>
    <t>Tabel 2.2 Balanceoplysninger</t>
  </si>
  <si>
    <t>Tabel 3.1 Register</t>
  </si>
  <si>
    <t>Bilag 3.1</t>
  </si>
  <si>
    <t>Tilbage til indholdsfortegnelse</t>
  </si>
  <si>
    <t xml:space="preserve">1. </t>
  </si>
  <si>
    <t>Renter og udbytter:</t>
  </si>
  <si>
    <t xml:space="preserve">1.1 </t>
  </si>
  <si>
    <t>Renteindtægter</t>
  </si>
  <si>
    <t xml:space="preserve">1.2 </t>
  </si>
  <si>
    <t>Renteudgifter</t>
  </si>
  <si>
    <t xml:space="preserve">1.3 </t>
  </si>
  <si>
    <t>Udbytter</t>
  </si>
  <si>
    <t xml:space="preserve">2. </t>
  </si>
  <si>
    <t>Kursgevinster og -tab:</t>
  </si>
  <si>
    <t xml:space="preserve">2.1 </t>
  </si>
  <si>
    <t>Obligationer (+/-)</t>
  </si>
  <si>
    <t xml:space="preserve">2.2 </t>
  </si>
  <si>
    <t>Kapitalandele (+/-)</t>
  </si>
  <si>
    <t xml:space="preserve">2.3 </t>
  </si>
  <si>
    <t>Pantebreve (+/-)</t>
  </si>
  <si>
    <t xml:space="preserve">2.4 </t>
  </si>
  <si>
    <t>Afledte finansielle instrumenter (+/-)</t>
  </si>
  <si>
    <t xml:space="preserve">2.5 </t>
  </si>
  <si>
    <t>Valutakonti (+/-)</t>
  </si>
  <si>
    <t xml:space="preserve">2.6 </t>
  </si>
  <si>
    <t>Øvrige aktiver/passiver (+/-)</t>
  </si>
  <si>
    <t>2.7</t>
  </si>
  <si>
    <t>A.</t>
  </si>
  <si>
    <t>B.</t>
  </si>
  <si>
    <t>Resultat før skat</t>
  </si>
  <si>
    <t>I alt nettoindtægter</t>
  </si>
  <si>
    <t>Handelsomkostninger</t>
  </si>
  <si>
    <t xml:space="preserve">3. </t>
  </si>
  <si>
    <t>Administrationsomkostninger</t>
  </si>
  <si>
    <t>4.</t>
  </si>
  <si>
    <t>Resultat af aktiviteter under afvikling</t>
  </si>
  <si>
    <t xml:space="preserve">C. </t>
  </si>
  <si>
    <t>Årets nettoresultat</t>
  </si>
  <si>
    <t xml:space="preserve">5. </t>
  </si>
  <si>
    <t>Skat</t>
  </si>
  <si>
    <t>1.</t>
  </si>
  <si>
    <t>Likvide midler</t>
  </si>
  <si>
    <t>Indestående i depotselskab</t>
  </si>
  <si>
    <t>Andre indskud</t>
  </si>
  <si>
    <t>Noterede danske obligationer</t>
  </si>
  <si>
    <t>Noterede udenlandske obligationer</t>
  </si>
  <si>
    <t>Unoterede obligationer</t>
  </si>
  <si>
    <t>Kapitalandele</t>
  </si>
  <si>
    <t>Noterede danske aktier</t>
  </si>
  <si>
    <t>Noterede udenlandske aktier</t>
  </si>
  <si>
    <t>Unoterede danske aktier</t>
  </si>
  <si>
    <t>Unoterede udenlandske aktier</t>
  </si>
  <si>
    <t>Øvrige</t>
  </si>
  <si>
    <t xml:space="preserve">4. </t>
  </si>
  <si>
    <t>IF- og PM-andele</t>
  </si>
  <si>
    <t>Danske IF- og PM-andele</t>
  </si>
  <si>
    <t>Udenlandske IF- og PM-andele</t>
  </si>
  <si>
    <t>Finansielle derivater</t>
  </si>
  <si>
    <t>Noterede derivater</t>
  </si>
  <si>
    <t>Unoterede derivater</t>
  </si>
  <si>
    <t xml:space="preserve">6. </t>
  </si>
  <si>
    <t>Ikke-finansielle aktiver</t>
  </si>
  <si>
    <t xml:space="preserve">7. </t>
  </si>
  <si>
    <t>Øvrige aktiver</t>
  </si>
  <si>
    <t xml:space="preserve">3.1 </t>
  </si>
  <si>
    <t xml:space="preserve">3.2 </t>
  </si>
  <si>
    <t xml:space="preserve">3.3 </t>
  </si>
  <si>
    <t xml:space="preserve">3.4 </t>
  </si>
  <si>
    <t xml:space="preserve">3.5 </t>
  </si>
  <si>
    <t xml:space="preserve">4.2 </t>
  </si>
  <si>
    <t xml:space="preserve">4.1 </t>
  </si>
  <si>
    <t xml:space="preserve">5.1 </t>
  </si>
  <si>
    <t xml:space="preserve">5.2 </t>
  </si>
  <si>
    <t>IF- og PM-andele i alt</t>
  </si>
  <si>
    <t xml:space="preserve">Aktiver i alt </t>
  </si>
  <si>
    <t xml:space="preserve">8. </t>
  </si>
  <si>
    <t>Lån</t>
  </si>
  <si>
    <t>Lån jf. Finanstilsynets definition</t>
  </si>
  <si>
    <t>Andre lån</t>
  </si>
  <si>
    <t xml:space="preserve">9. </t>
  </si>
  <si>
    <t>Medlemmernes formue</t>
  </si>
  <si>
    <t xml:space="preserve">10. </t>
  </si>
  <si>
    <t xml:space="preserve">11. </t>
  </si>
  <si>
    <t>Øvrige passiver</t>
  </si>
  <si>
    <t xml:space="preserve">Finansielle derivater i alt </t>
  </si>
  <si>
    <t xml:space="preserve">8.1 </t>
  </si>
  <si>
    <t xml:space="preserve">8.2 </t>
  </si>
  <si>
    <t xml:space="preserve">10.1 </t>
  </si>
  <si>
    <t xml:space="preserve">10.2 </t>
  </si>
  <si>
    <t>Balanceoplysninger Investeringsforeninger</t>
  </si>
  <si>
    <t xml:space="preserve">Resultatoplysninger Investeringsforeninger </t>
  </si>
  <si>
    <t>Latinamerika - Akkumulerende KL</t>
  </si>
  <si>
    <t>Nye Markeder Obligationer - Akkumulerende KL</t>
  </si>
  <si>
    <t>Afrika - Akkumulerende KL</t>
  </si>
  <si>
    <t>Global StockPicking - Akkumulerende KL</t>
  </si>
  <si>
    <t>Nye Markeder - Akkumulerende KL</t>
  </si>
  <si>
    <t>Europa Højt Udbytte - Akkumulerende KL</t>
  </si>
  <si>
    <t>Value Europa</t>
  </si>
  <si>
    <t>Value Emerging Markets</t>
  </si>
  <si>
    <t>Momentum Aktier</t>
  </si>
  <si>
    <t>Momentum Aktier Akk.</t>
  </si>
  <si>
    <t>Value USA</t>
  </si>
  <si>
    <t>Basis 1</t>
  </si>
  <si>
    <t>Basis 2</t>
  </si>
  <si>
    <t>Basis 3</t>
  </si>
  <si>
    <t>Klima og Miljø</t>
  </si>
  <si>
    <t>Verdens Obligationsmarkeder</t>
  </si>
  <si>
    <t>Dannebrog Akkumulerende</t>
  </si>
  <si>
    <t>Pensionspleje - Dæmpet</t>
  </si>
  <si>
    <t>Pensionspleje - Stabil</t>
  </si>
  <si>
    <t>Pensionspleje - Balanceret</t>
  </si>
  <si>
    <t>Pensionspleje - Vækst</t>
  </si>
  <si>
    <t>Jyske Invest Obligationer Engros</t>
  </si>
  <si>
    <t>Europe Low Volatility - Accumulating KL</t>
  </si>
  <si>
    <t>USA Low Volatility - Accumulating KL</t>
  </si>
  <si>
    <t>Global ESG - Accumulating KL</t>
  </si>
  <si>
    <t>Globale Fokusaktier</t>
  </si>
  <si>
    <t>Classics</t>
  </si>
  <si>
    <t>Fundamental Invest</t>
  </si>
  <si>
    <t>Højt Udbytte Aktier</t>
  </si>
  <si>
    <t>Basis Etik (SRI)</t>
  </si>
  <si>
    <t>BankInvest</t>
  </si>
  <si>
    <t>Maj Invest</t>
  </si>
  <si>
    <t>Europa Aktier</t>
  </si>
  <si>
    <t>Value Mix Akkumulerende</t>
  </si>
  <si>
    <t>Nordea Invest Portefølje</t>
  </si>
  <si>
    <t>Emerging Markets og Asien</t>
  </si>
  <si>
    <t>Strategi Invest</t>
  </si>
  <si>
    <t>Danske Obligationer Akk.</t>
  </si>
  <si>
    <t>Nye Aktiemarkeder Akk.</t>
  </si>
  <si>
    <t>Dannebrog Mellemlange Obligationer</t>
  </si>
  <si>
    <t>Globale Aktier Indeks</t>
  </si>
  <si>
    <t>Basis 4</t>
  </si>
  <si>
    <t>Absolute Return Equities II - Etisk tilvalg</t>
  </si>
  <si>
    <t>Virksomhedsobligationer Etik (SRI)</t>
  </si>
  <si>
    <t>Virksomhedsobligationer HY</t>
  </si>
  <si>
    <t>Virksomhedsobligationer HY Akkumulerende</t>
  </si>
  <si>
    <t>Virksomhedsobligationer IG</t>
  </si>
  <si>
    <t>Finansco</t>
  </si>
  <si>
    <t>Dynamisk Aktivaallokering</t>
  </si>
  <si>
    <t>Taktisk Allokering</t>
  </si>
  <si>
    <t>Globale indeksobligationer</t>
  </si>
  <si>
    <t>Balanced Risk Allocation</t>
  </si>
  <si>
    <t>Nye obligationsmarkeder lokal valuta</t>
  </si>
  <si>
    <t>Nye obligationsmarkeder lokal valuta Akk.</t>
  </si>
  <si>
    <t>Jyske Invest Russiske Aktier</t>
  </si>
  <si>
    <t>Jyske Invest Russian Equities</t>
  </si>
  <si>
    <t>Japan Hybrid (DIAM)</t>
  </si>
  <si>
    <t>Emerging Market Bond Index</t>
  </si>
  <si>
    <t>Emerging Market Equities (Mondrian)</t>
  </si>
  <si>
    <t>Nordamerika Indeks</t>
  </si>
  <si>
    <t>High Yield Bonds (Muzinich)</t>
  </si>
  <si>
    <t>US High Yield Bonds (Columbia)</t>
  </si>
  <si>
    <t>Kreditobligationer (euro)</t>
  </si>
  <si>
    <t>OMNI Aktieafkast</t>
  </si>
  <si>
    <t>Wealth Invest</t>
  </si>
  <si>
    <t>SEB Global Emerging Market Equities (Earnest) AKL</t>
  </si>
  <si>
    <t>Sydinvest Emerging Markets</t>
  </si>
  <si>
    <t>Nye Obligationsmarkeder Lokalvaluta</t>
  </si>
  <si>
    <t>Value Europa Small Cap</t>
  </si>
  <si>
    <t>Investment Grade Value Bonds Udb. - All Countries</t>
  </si>
  <si>
    <t>Mix - Akkumulerende</t>
  </si>
  <si>
    <t>Mix Obligationer - Akkumulerende</t>
  </si>
  <si>
    <t>Mix Defensiv - Akkumulerende</t>
  </si>
  <si>
    <t>Mix Offensiv - Akkumulerende</t>
  </si>
  <si>
    <t>Mix Offensiv Plus - Akkumulerende</t>
  </si>
  <si>
    <t>Euro High Yield-Obligationer - Akkumulerende KL</t>
  </si>
  <si>
    <t>Globale High Yield-Obligationer - Akkumulerende KL</t>
  </si>
  <si>
    <t>Mix Obligationer</t>
  </si>
  <si>
    <t>Globale High Yield-Obligationer</t>
  </si>
  <si>
    <t>Euro Investment Grade-Obligationer</t>
  </si>
  <si>
    <t>Global Equity Solution</t>
  </si>
  <si>
    <t>FX - Accumulating KL</t>
  </si>
  <si>
    <t>Danske Obligationer Absolut - Lav Risiko</t>
  </si>
  <si>
    <t>Independent Bond</t>
  </si>
  <si>
    <t>PFA Invest</t>
  </si>
  <si>
    <t>Kreditobligationer</t>
  </si>
  <si>
    <t>Flexinvest Fonde</t>
  </si>
  <si>
    <t>AlmenBolig Mellemlange Obligationer</t>
  </si>
  <si>
    <t>LPI Aktier Danmark (aktiv forvaltning, OMXCCapGI)</t>
  </si>
  <si>
    <t>Globale Aktier Akk.</t>
  </si>
  <si>
    <t>Jyske Invest Højt Ratede Virksomhedsobligationer</t>
  </si>
  <si>
    <t>Korte obligationer Lagerbeskattet</t>
  </si>
  <si>
    <t>PBPM Globale Aktier Fokus KL</t>
  </si>
  <si>
    <t>PBPM Globale Aktier Strategi KL</t>
  </si>
  <si>
    <t>PBPM Danske Obligationer KL</t>
  </si>
  <si>
    <t>PBPM Obligationer KL</t>
  </si>
  <si>
    <t>PBPM Balance KL</t>
  </si>
  <si>
    <t>StockRate Invest Globale aktier Udloddende</t>
  </si>
  <si>
    <t>Virksomhedsobligationer High Yield</t>
  </si>
  <si>
    <t>Globale Valueaktier</t>
  </si>
  <si>
    <t>Verden Ligevægt &amp; Value</t>
  </si>
  <si>
    <t>USA Ligevægt &amp; Value</t>
  </si>
  <si>
    <t>Afrika</t>
  </si>
  <si>
    <t>Globale EM-aktier</t>
  </si>
  <si>
    <t>Globale EM-aktier Akkumulerende</t>
  </si>
  <si>
    <t>ISI Global Value Equities</t>
  </si>
  <si>
    <t>Bonds</t>
  </si>
  <si>
    <t>Local Currency Bonds</t>
  </si>
  <si>
    <t>Absalon Invest</t>
  </si>
  <si>
    <t>BIL Nordic Invest</t>
  </si>
  <si>
    <t>Danske Small Cap aktier</t>
  </si>
  <si>
    <t>Globale Aktier SRI</t>
  </si>
  <si>
    <t>Klima &amp; Miljø SRI</t>
  </si>
  <si>
    <t>Europæiske Virksomhedsobligationer SRI</t>
  </si>
  <si>
    <t>European High Yield SRI</t>
  </si>
  <si>
    <t>LPI Obligationer High Yield Globale (aktiv forvaltning, Akk.)</t>
  </si>
  <si>
    <t>LPI Obligationer Europa (aktiv forvaltning, 3&lt; varighed &lt;7)</t>
  </si>
  <si>
    <t>LPI Obligationer Europa (aktiv forvaltning, kort, varighed &lt;3)</t>
  </si>
  <si>
    <t>LPI Obligationer Investment Grade Globale (aktiv forvaltning)</t>
  </si>
  <si>
    <t>LPI Obligationer Investment Grade Globale II (aktiv forvaltning, Akk.)</t>
  </si>
  <si>
    <t>Optimal VerdensIndex Moderat</t>
  </si>
  <si>
    <t>Optimal Stabil</t>
  </si>
  <si>
    <t>Optimal Livscyklus 2030-40</t>
  </si>
  <si>
    <t>USA Small/Mid Cap</t>
  </si>
  <si>
    <t>USA Small/Mid Cap Akk.</t>
  </si>
  <si>
    <t>CPH Capital</t>
  </si>
  <si>
    <t>Globale Aktier - KL</t>
  </si>
  <si>
    <t>Forbrugsaktier - KL</t>
  </si>
  <si>
    <t>Formuepleje Optimum - KL</t>
  </si>
  <si>
    <t>Jyske Invest Aktier Lav Volatilitet</t>
  </si>
  <si>
    <t>Jyske Invest Equities Low Volatility</t>
  </si>
  <si>
    <t>Global Sundhed</t>
  </si>
  <si>
    <t>Makro</t>
  </si>
  <si>
    <t>SEB Emerging Market FX Basket AKL</t>
  </si>
  <si>
    <t>Sirius Balance</t>
  </si>
  <si>
    <t>SK Invest Far East Equities</t>
  </si>
  <si>
    <t>Kopenhagen Fur</t>
  </si>
  <si>
    <t>Globalt aktieindeks AKL</t>
  </si>
  <si>
    <t>MixObligationer</t>
  </si>
  <si>
    <t>Emerging Markets Debt</t>
  </si>
  <si>
    <t>High Yield Value Bonds Udb.</t>
  </si>
  <si>
    <t>Value Bonds 2016 Udb.</t>
  </si>
  <si>
    <t>INDEX USA Value</t>
  </si>
  <si>
    <t>INDEX USA Small Cap</t>
  </si>
  <si>
    <t>INDEX Europa Growth</t>
  </si>
  <si>
    <t>INDEX Europa Value</t>
  </si>
  <si>
    <t>INDEX Europa Small Cap</t>
  </si>
  <si>
    <t>INDEX Japan Growth</t>
  </si>
  <si>
    <t>INDEX Japan Value</t>
  </si>
  <si>
    <t>INDEX Japan Small Cap</t>
  </si>
  <si>
    <t>INDEX Dow Jones Sustainability World</t>
  </si>
  <si>
    <t>INDEX Globale Aktier Min. Risiko</t>
  </si>
  <si>
    <t>INDEX Emerging Markets</t>
  </si>
  <si>
    <t>INDEX OMX C20 Capped</t>
  </si>
  <si>
    <t>INDEX USA Growth</t>
  </si>
  <si>
    <t>Emerging Markets Value Virksomhedsobligationer</t>
  </si>
  <si>
    <t>Global Indeks Valutasikret - Akkumulerende KL</t>
  </si>
  <si>
    <t>Danmark Indeks Small Cap</t>
  </si>
  <si>
    <t>Nordiske Virksomhedsobligationer - Akkumulerende KL</t>
  </si>
  <si>
    <t>Horisont Pension 2020 - Akkumulerende KL</t>
  </si>
  <si>
    <t>Horisont Pension 2030 - Akkumulerende KL</t>
  </si>
  <si>
    <t>Horisont Pension 2040 - Akkumulerende KL</t>
  </si>
  <si>
    <t>Nye Markeder Obligationer Lokal Valuta - Akkumulerende KL</t>
  </si>
  <si>
    <t>Euro High Yield-Obligationer</t>
  </si>
  <si>
    <t>Norske Korte Obligationer - Akkumulerende KL</t>
  </si>
  <si>
    <t>Horisont Rente Plus - Akkumulerende KL</t>
  </si>
  <si>
    <t>Danske Obligationer Allokering</t>
  </si>
  <si>
    <t>PP Pension Aktieallokeringsfond - Accumulating KL</t>
  </si>
  <si>
    <t>Danske Obligationer Allokering - Akkumulerende KL</t>
  </si>
  <si>
    <t>Global Equity Solution - Akkumulerende KL</t>
  </si>
  <si>
    <t>US High Yield Bonds</t>
  </si>
  <si>
    <t>US High Yield Bonds - Akkumulerende KL</t>
  </si>
  <si>
    <t>Globale UdbytteAktier</t>
  </si>
  <si>
    <t>Bolig I</t>
  </si>
  <si>
    <t>Balance B</t>
  </si>
  <si>
    <t>regnr</t>
  </si>
  <si>
    <t>Mix</t>
  </si>
  <si>
    <t>Mix Offensiv</t>
  </si>
  <si>
    <t>Tabel 1.3</t>
  </si>
  <si>
    <t>Administrationsomkostninger for investeringsforeninger</t>
  </si>
  <si>
    <t>Afdelingens direkte omkostninger</t>
  </si>
  <si>
    <t>Andel af fælles omkostninger</t>
  </si>
  <si>
    <t>3.1 Honorarer til bestyrelsen</t>
  </si>
  <si>
    <t>3.2 Revisionshonorarer til revisorer</t>
  </si>
  <si>
    <t>3.3 Andre honorarer til revisorer</t>
  </si>
  <si>
    <t>3.4 Løn til direktionen</t>
  </si>
  <si>
    <t>3.5 Løn til personale</t>
  </si>
  <si>
    <t>3.6 Husleje mv.</t>
  </si>
  <si>
    <t>3.7 Kontorhold mv.</t>
  </si>
  <si>
    <t>3.8 It-omkostninger</t>
  </si>
  <si>
    <t>3.9 Øvrige administrationsomkostninger</t>
  </si>
  <si>
    <t>3.10 Faste administrationsomkostninger</t>
  </si>
  <si>
    <t>3.11 Andre omkostninger i forbindelse med formueplejen</t>
  </si>
  <si>
    <t>3.12 Makedsføringsomkostninger</t>
  </si>
  <si>
    <t>3.13 Gebyrer til depotselskab og andre leverandører</t>
  </si>
  <si>
    <t>GruppeKode</t>
  </si>
  <si>
    <t>honorarTilBest</t>
  </si>
  <si>
    <t>revHonorarRevis</t>
  </si>
  <si>
    <t>andrHonorarRevis</t>
  </si>
  <si>
    <t>loenDir</t>
  </si>
  <si>
    <t>loenPersonale</t>
  </si>
  <si>
    <t>huslejeMV</t>
  </si>
  <si>
    <t>kontorholdMV</t>
  </si>
  <si>
    <t>itOmk</t>
  </si>
  <si>
    <t>oevrOmk</t>
  </si>
  <si>
    <t>fastAdmHonorar</t>
  </si>
  <si>
    <t>honorarInv</t>
  </si>
  <si>
    <t>omkMarket</t>
  </si>
  <si>
    <t>konsulentBistand</t>
  </si>
  <si>
    <t>formHonorar</t>
  </si>
  <si>
    <t>omkSalg</t>
  </si>
  <si>
    <t>gebyrDepot</t>
  </si>
  <si>
    <t>gebyrAndre</t>
  </si>
  <si>
    <t>ADO</t>
  </si>
  <si>
    <t>AFO</t>
  </si>
  <si>
    <t>I alt opdelt administrationsomkostninger</t>
  </si>
  <si>
    <t>I alt administrationsomkostninger</t>
  </si>
  <si>
    <t>Tabel 1.3 Administrationsomkostninger</t>
  </si>
  <si>
    <t>Investeringsforeninger: Statistisk materiale 2014</t>
  </si>
  <si>
    <t>Global Small Cap</t>
  </si>
  <si>
    <t>Internationale aktier - Etisk tilvalg</t>
  </si>
  <si>
    <t>Europa (AK)</t>
  </si>
  <si>
    <t>Danmark (AK)</t>
  </si>
  <si>
    <t>Fjernøsten (AK)</t>
  </si>
  <si>
    <t>Højrentelande (AK)</t>
  </si>
  <si>
    <t>Nordamerika (AK)</t>
  </si>
  <si>
    <t>USA Small Cap Aktier</t>
  </si>
  <si>
    <t>Europa Small Cap Aktier</t>
  </si>
  <si>
    <t>Emerging Markets Virksomhedsobligationer 2018</t>
  </si>
  <si>
    <t>Virksomhedsobligationer HY 2017</t>
  </si>
  <si>
    <t>ISI Global EM Equities</t>
  </si>
  <si>
    <t>Rusland</t>
  </si>
  <si>
    <t>Moderat</t>
  </si>
  <si>
    <t>Stabil</t>
  </si>
  <si>
    <t>Balance</t>
  </si>
  <si>
    <t>Vækst</t>
  </si>
  <si>
    <t>Globale Aktier Basis</t>
  </si>
  <si>
    <t>Danske obligationer Basis</t>
  </si>
  <si>
    <t>LPI Obligationer Emerging Markets (aktiv forvaltning)</t>
  </si>
  <si>
    <t>LPI Obligationer Emerging Markets II (aktiv forvaltning, Akk.)</t>
  </si>
  <si>
    <t>Demetra</t>
  </si>
  <si>
    <t>EMD Local Currency</t>
  </si>
  <si>
    <t>K Invest Globale Aktier</t>
  </si>
  <si>
    <t>Aktiv Balance</t>
  </si>
  <si>
    <t>Korte Obligationer AKL</t>
  </si>
  <si>
    <t>Obligationer AKL</t>
  </si>
  <si>
    <t>Secure Globale Obligationer</t>
  </si>
  <si>
    <t>Secure Globale Aktier</t>
  </si>
  <si>
    <t>Saxo Global Equities</t>
  </si>
  <si>
    <t>Value Bonds 2017 Udb.</t>
  </si>
  <si>
    <t>Index Stabile Obligationer</t>
  </si>
  <si>
    <t>Globale Lange Indeksobligationer - Akkumulerende KL</t>
  </si>
  <si>
    <t>Globale Lange Indeksobligationer</t>
  </si>
  <si>
    <t>Globale Mellemlange Indeksobligationer</t>
  </si>
  <si>
    <t>Danske Indeksobligationer</t>
  </si>
  <si>
    <t>Global Højt Udbytte</t>
  </si>
  <si>
    <t>Global Equity Solution 2 - Akkumulerende KL</t>
  </si>
  <si>
    <t>GEM - Akkumulerende KL</t>
  </si>
  <si>
    <t>Profil Invest</t>
  </si>
  <si>
    <t>Globale Aktier Stabil</t>
  </si>
  <si>
    <t>Globale Aktier Etik-ak</t>
  </si>
  <si>
    <t>Balance A</t>
  </si>
  <si>
    <t>Europa Value Aktier</t>
  </si>
  <si>
    <t>Formuepleje LimiTTellus - KL</t>
  </si>
  <si>
    <t>Stock Pick II Akkumulerende</t>
  </si>
  <si>
    <t>USA og Europa</t>
  </si>
  <si>
    <t>Mix Defensiv</t>
  </si>
  <si>
    <t>RENTEINDTAEGT</t>
  </si>
  <si>
    <t>RENTEUDGIFT</t>
  </si>
  <si>
    <t>UDBYTTER</t>
  </si>
  <si>
    <t>OBLIVAENDRING</t>
  </si>
  <si>
    <t>AKTIEVAENDRING</t>
  </si>
  <si>
    <t>PANTEBRVAENDRING</t>
  </si>
  <si>
    <t>DERIVVAENDRING</t>
  </si>
  <si>
    <t>VALUTAVAENDRING</t>
  </si>
  <si>
    <t>OEVRIGEVAENDRING</t>
  </si>
  <si>
    <t>HANDLOMKOST</t>
  </si>
  <si>
    <t>ADMOMKOST</t>
  </si>
  <si>
    <t>RESAFVIKL</t>
  </si>
  <si>
    <t>SKAT</t>
  </si>
  <si>
    <t>GRUPPENAVN</t>
  </si>
  <si>
    <t>reg_afd</t>
  </si>
  <si>
    <t>type</t>
  </si>
  <si>
    <t>Invest</t>
  </si>
  <si>
    <t>Navne</t>
  </si>
  <si>
    <t>Danske Invest - Danmark</t>
  </si>
  <si>
    <t>AKTIVIALT</t>
  </si>
  <si>
    <t>INDSUM</t>
  </si>
  <si>
    <t>INDDEP</t>
  </si>
  <si>
    <t>INDAND</t>
  </si>
  <si>
    <t>VPEKSAKTSUM</t>
  </si>
  <si>
    <t>OBLDKNOT</t>
  </si>
  <si>
    <t>OBLUDLNOT</t>
  </si>
  <si>
    <t>OBLUNOT</t>
  </si>
  <si>
    <t>AKTSUM</t>
  </si>
  <si>
    <t>AKTDKNOT</t>
  </si>
  <si>
    <t>AKTUDLNOT</t>
  </si>
  <si>
    <t>AKTDKUNOT</t>
  </si>
  <si>
    <t>AKTUDLUNOT</t>
  </si>
  <si>
    <t>AKTOEV</t>
  </si>
  <si>
    <t>IFOGPMANDSUM</t>
  </si>
  <si>
    <t>IFOGPMANDDK</t>
  </si>
  <si>
    <t>IFOGPMANDUDL</t>
  </si>
  <si>
    <t>AKTIVFINDERSUM</t>
  </si>
  <si>
    <t>AKTIVFINDERNOT</t>
  </si>
  <si>
    <t>AKTIVFINDERUNOT</t>
  </si>
  <si>
    <t>AKTIVEJFIN</t>
  </si>
  <si>
    <t>AKTIVOEV</t>
  </si>
  <si>
    <t>PASSIVIALT</t>
  </si>
  <si>
    <t>LAANSUM</t>
  </si>
  <si>
    <t>LAANFTDEF</t>
  </si>
  <si>
    <t>LAANANDRE</t>
  </si>
  <si>
    <t>MEDLEMFORMUE</t>
  </si>
  <si>
    <t>PASSIVFINDERSUM</t>
  </si>
  <si>
    <t>PASSIVFINDERNOT</t>
  </si>
  <si>
    <t>PASSIVFINDERUNOT</t>
  </si>
  <si>
    <t>PASSIVOEV</t>
  </si>
  <si>
    <t>_TYPE_</t>
  </si>
  <si>
    <t>_FREQ_</t>
  </si>
  <si>
    <t>HONORARTILBEST</t>
  </si>
  <si>
    <t>REVHONORARREVIS</t>
  </si>
  <si>
    <t>ANDRHONORARREVIS</t>
  </si>
  <si>
    <t>LOENDIR</t>
  </si>
  <si>
    <t>LOENPERSONALE</t>
  </si>
  <si>
    <t>HUSLEJEMV</t>
  </si>
  <si>
    <t>KONTORHOLDMV</t>
  </si>
  <si>
    <t>ITOMK</t>
  </si>
  <si>
    <t>OEVROMK</t>
  </si>
  <si>
    <t>FASTADMHONORAR</t>
  </si>
  <si>
    <t>HONORARINV</t>
  </si>
  <si>
    <t>OMKMARKET</t>
  </si>
  <si>
    <t>KONSULENTBISTAND</t>
  </si>
  <si>
    <t>FORMHONORAR</t>
  </si>
  <si>
    <t>OMKSALG</t>
  </si>
  <si>
    <t>GEBYRDEPOT</t>
  </si>
  <si>
    <t>GEBYRANDRE</t>
  </si>
  <si>
    <t>Insæt i den lysegrå boks. Så vil transformationen blive opdateret og tabel 1.3</t>
  </si>
  <si>
    <t>Insæt i den lysegrå boks. Så vil transformationen blive opdateret og tabel 1.1</t>
  </si>
  <si>
    <t>Insæt i den lysegrå boks. Så vil transformationen blive opdateret og tabel 1.2</t>
  </si>
  <si>
    <t>Kapitel 2 – Enkeltregnskaber for investeringsforeninger</t>
  </si>
  <si>
    <t>Kapitel 3 – Register over investeringsforeninger</t>
  </si>
  <si>
    <t>Resultatoplysninger for investeringsforeninger</t>
  </si>
  <si>
    <t>Balanceoplysninger for investeringsforeninger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</si>
</sst>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mmdd"/>
    <numFmt numFmtId="175" formatCode="#,##0.0"/>
    <numFmt numFmtId="176" formatCode="dd\.mm\.yyyy"/>
    <numFmt numFmtId="177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3"/>
      <name val="Verdana"/>
      <family val="2"/>
    </font>
    <font>
      <sz val="11"/>
      <name val="Times New Roman"/>
      <family val="1"/>
    </font>
    <font>
      <sz val="10"/>
      <name val="Constantia"/>
      <family val="1"/>
    </font>
    <font>
      <sz val="11"/>
      <name val="Constantia"/>
      <family val="1"/>
    </font>
    <font>
      <b/>
      <sz val="11"/>
      <name val="Constantia"/>
      <family val="1"/>
    </font>
    <font>
      <b/>
      <sz val="12"/>
      <name val="Constant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22"/>
      <color indexed="16"/>
      <name val="Constantia"/>
      <family val="1"/>
    </font>
    <font>
      <b/>
      <sz val="24"/>
      <color indexed="16"/>
      <name val="Constantia"/>
      <family val="1"/>
    </font>
    <font>
      <b/>
      <sz val="1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sz val="10"/>
      <color indexed="16"/>
      <name val="Constantia"/>
      <family val="1"/>
    </font>
    <font>
      <b/>
      <sz val="14"/>
      <color indexed="16"/>
      <name val="Constantia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9"/>
      <name val="Arial"/>
      <family val="2"/>
    </font>
    <font>
      <sz val="10"/>
      <color indexed="9"/>
      <name val="Constantia"/>
      <family val="1"/>
    </font>
    <font>
      <b/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2"/>
      <color rgb="FF990000"/>
      <name val="Constantia"/>
      <family val="1"/>
    </font>
    <font>
      <b/>
      <sz val="24"/>
      <color rgb="FF990000"/>
      <name val="Constantia"/>
      <family val="1"/>
    </font>
    <font>
      <b/>
      <sz val="12"/>
      <color theme="4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sz val="10"/>
      <color theme="10"/>
      <name val="Constantia"/>
      <family val="1"/>
    </font>
    <font>
      <b/>
      <sz val="14"/>
      <color rgb="FF990000"/>
      <name val="Constantia"/>
      <family val="1"/>
    </font>
    <font>
      <u val="single"/>
      <sz val="10"/>
      <color theme="4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Verdana"/>
      <family val="2"/>
    </font>
    <font>
      <u val="single"/>
      <sz val="10"/>
      <color theme="0"/>
      <name val="Arial"/>
      <family val="2"/>
    </font>
    <font>
      <sz val="10"/>
      <color theme="0"/>
      <name val="Constantia"/>
      <family val="1"/>
    </font>
    <font>
      <b/>
      <sz val="8"/>
      <color theme="1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10" fillId="22" borderId="0" applyNumberFormat="0" applyBorder="0">
      <alignment/>
      <protection/>
    </xf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2" fillId="24" borderId="0" applyNumberFormat="0" applyBorder="0">
      <alignment vertical="top"/>
      <protection/>
    </xf>
    <xf numFmtId="0" fontId="5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6" borderId="3" applyNumberFormat="0" applyAlignment="0" applyProtection="0"/>
    <xf numFmtId="0" fontId="61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3">
      <alignment/>
      <protection/>
    </xf>
    <xf numFmtId="3" fontId="3" fillId="0" borderId="0" xfId="53" applyNumberFormat="1" applyFont="1" applyAlignment="1">
      <alignment horizontal="left" wrapText="1" indent="1"/>
      <protection/>
    </xf>
    <xf numFmtId="3" fontId="3" fillId="0" borderId="0" xfId="53" applyNumberFormat="1" applyFont="1" applyAlignment="1">
      <alignment wrapText="1"/>
      <protection/>
    </xf>
    <xf numFmtId="3" fontId="4" fillId="0" borderId="0" xfId="53" applyNumberFormat="1" applyFont="1" applyAlignment="1">
      <alignment/>
      <protection/>
    </xf>
    <xf numFmtId="0" fontId="71" fillId="0" borderId="0" xfId="53" applyNumberFormat="1" applyFont="1" applyAlignment="1">
      <alignment horizontal="left" wrapText="1"/>
      <protection/>
    </xf>
    <xf numFmtId="0" fontId="6" fillId="35" borderId="0" xfId="0" applyFont="1" applyFill="1" applyBorder="1" applyAlignment="1">
      <alignment/>
    </xf>
    <xf numFmtId="176" fontId="6" fillId="35" borderId="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0" fontId="0" fillId="0" borderId="0" xfId="0" applyAlignment="1">
      <alignment/>
    </xf>
    <xf numFmtId="0" fontId="71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11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10" fillId="35" borderId="0" xfId="37" applyFill="1" applyAlignment="1">
      <alignment/>
      <protection/>
    </xf>
    <xf numFmtId="0" fontId="13" fillId="35" borderId="10" xfId="40" applyFont="1" applyFill="1" applyBorder="1" applyAlignment="1">
      <alignment vertical="top"/>
      <protection/>
    </xf>
    <xf numFmtId="0" fontId="2" fillId="35" borderId="10" xfId="0" applyFont="1" applyFill="1" applyBorder="1" applyAlignment="1">
      <alignment/>
    </xf>
    <xf numFmtId="0" fontId="13" fillId="35" borderId="0" xfId="40" applyFont="1" applyFill="1" applyBorder="1" applyAlignment="1">
      <alignment vertical="top"/>
      <protection/>
    </xf>
    <xf numFmtId="0" fontId="2" fillId="35" borderId="0" xfId="40" applyFont="1" applyFill="1" applyBorder="1" applyAlignment="1">
      <alignment vertical="top"/>
      <protection/>
    </xf>
    <xf numFmtId="0" fontId="12" fillId="35" borderId="0" xfId="40" applyFill="1" applyAlignment="1">
      <alignment vertical="top"/>
      <protection/>
    </xf>
    <xf numFmtId="0" fontId="2" fillId="35" borderId="0" xfId="0" applyFont="1" applyFill="1" applyBorder="1" applyAlignment="1">
      <alignment/>
    </xf>
    <xf numFmtId="0" fontId="14" fillId="36" borderId="0" xfId="40" applyFont="1" applyFill="1" applyBorder="1" applyAlignment="1">
      <alignment vertical="top"/>
      <protection/>
    </xf>
    <xf numFmtId="0" fontId="0" fillId="35" borderId="0" xfId="0" applyFill="1" applyAlignment="1">
      <alignment/>
    </xf>
    <xf numFmtId="0" fontId="15" fillId="35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2" fillId="35" borderId="11" xfId="0" applyNumberFormat="1" applyFont="1" applyFill="1" applyBorder="1" applyAlignment="1">
      <alignment horizontal="left" vertical="center"/>
    </xf>
    <xf numFmtId="0" fontId="13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3" fontId="15" fillId="35" borderId="11" xfId="0" applyNumberFormat="1" applyFont="1" applyFill="1" applyBorder="1" applyAlignment="1">
      <alignment horizontal="left" vertical="top"/>
    </xf>
    <xf numFmtId="3" fontId="2" fillId="35" borderId="11" xfId="0" applyNumberFormat="1" applyFont="1" applyFill="1" applyBorder="1" applyAlignment="1">
      <alignment horizontal="left"/>
    </xf>
    <xf numFmtId="3" fontId="2" fillId="35" borderId="11" xfId="0" applyNumberFormat="1" applyFont="1" applyFill="1" applyBorder="1" applyAlignment="1">
      <alignment horizontal="left" vertical="top"/>
    </xf>
    <xf numFmtId="0" fontId="6" fillId="35" borderId="0" xfId="0" applyFont="1" applyFill="1" applyAlignment="1">
      <alignment/>
    </xf>
    <xf numFmtId="0" fontId="72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2" xfId="0" applyFont="1" applyFill="1" applyBorder="1" applyAlignment="1">
      <alignment/>
    </xf>
    <xf numFmtId="0" fontId="73" fillId="35" borderId="0" xfId="0" applyFont="1" applyFill="1" applyAlignment="1">
      <alignment/>
    </xf>
    <xf numFmtId="0" fontId="74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17" fillId="35" borderId="0" xfId="0" applyFont="1" applyFill="1" applyAlignment="1">
      <alignment/>
    </xf>
    <xf numFmtId="0" fontId="7" fillId="35" borderId="0" xfId="45" applyFont="1" applyFill="1" applyAlignment="1" applyProtection="1">
      <alignment/>
      <protection/>
    </xf>
    <xf numFmtId="0" fontId="75" fillId="35" borderId="0" xfId="0" applyFont="1" applyFill="1" applyAlignment="1">
      <alignment vertical="center"/>
    </xf>
    <xf numFmtId="0" fontId="76" fillId="35" borderId="0" xfId="45" applyFont="1" applyFill="1" applyAlignment="1" applyProtection="1">
      <alignment/>
      <protection/>
    </xf>
    <xf numFmtId="0" fontId="7" fillId="35" borderId="0" xfId="0" applyFont="1" applyFill="1" applyAlignment="1">
      <alignment/>
    </xf>
    <xf numFmtId="0" fontId="77" fillId="35" borderId="0" xfId="45" applyFont="1" applyFill="1" applyAlignment="1" applyProtection="1">
      <alignment/>
      <protection/>
    </xf>
    <xf numFmtId="0" fontId="74" fillId="35" borderId="0" xfId="0" applyFont="1" applyFill="1" applyAlignment="1">
      <alignment/>
    </xf>
    <xf numFmtId="3" fontId="18" fillId="0" borderId="0" xfId="53" applyNumberFormat="1" applyFont="1" applyAlignment="1">
      <alignment horizontal="left" wrapText="1" indent="1"/>
      <protection/>
    </xf>
    <xf numFmtId="3" fontId="18" fillId="0" borderId="0" xfId="53" applyNumberFormat="1" applyFont="1" applyAlignment="1">
      <alignment wrapText="1"/>
      <protection/>
    </xf>
    <xf numFmtId="3" fontId="19" fillId="0" borderId="0" xfId="53" applyNumberFormat="1" applyFont="1" applyAlignment="1">
      <alignment wrapText="1"/>
      <protection/>
    </xf>
    <xf numFmtId="3" fontId="19" fillId="0" borderId="0" xfId="53" applyNumberFormat="1" applyFont="1" applyAlignment="1">
      <alignment horizontal="right" wrapText="1"/>
      <protection/>
    </xf>
    <xf numFmtId="3" fontId="19" fillId="0" borderId="0" xfId="53" applyNumberFormat="1" applyFont="1" applyAlignment="1">
      <alignment horizontal="left" wrapText="1" indent="1"/>
      <protection/>
    </xf>
    <xf numFmtId="1" fontId="0" fillId="35" borderId="0" xfId="0" applyNumberFormat="1" applyFill="1" applyBorder="1" applyAlignment="1">
      <alignment horizontal="right" vertical="center"/>
    </xf>
    <xf numFmtId="3" fontId="0" fillId="35" borderId="0" xfId="0" applyNumberForma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left" vertical="center"/>
    </xf>
    <xf numFmtId="3" fontId="15" fillId="35" borderId="11" xfId="0" applyNumberFormat="1" applyFont="1" applyFill="1" applyBorder="1" applyAlignment="1">
      <alignment horizontal="left" vertical="center"/>
    </xf>
    <xf numFmtId="3" fontId="15" fillId="37" borderId="11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 horizontal="right"/>
    </xf>
    <xf numFmtId="3" fontId="2" fillId="37" borderId="11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7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79" fillId="0" borderId="0" xfId="45" applyFont="1" applyFill="1" applyBorder="1" applyAlignment="1" applyProtection="1">
      <alignment/>
      <protection/>
    </xf>
    <xf numFmtId="0" fontId="79" fillId="35" borderId="0" xfId="45" applyFont="1" applyFill="1" applyBorder="1" applyAlignment="1" applyProtection="1">
      <alignment/>
      <protection/>
    </xf>
    <xf numFmtId="0" fontId="71" fillId="0" borderId="0" xfId="53" applyNumberFormat="1" applyFont="1" applyFill="1" applyAlignment="1">
      <alignment/>
      <protection/>
    </xf>
    <xf numFmtId="0" fontId="2" fillId="0" borderId="0" xfId="53" applyFill="1">
      <alignment/>
      <protection/>
    </xf>
    <xf numFmtId="0" fontId="80" fillId="0" borderId="0" xfId="0" applyFont="1" applyFill="1" applyBorder="1" applyAlignment="1">
      <alignment/>
    </xf>
    <xf numFmtId="3" fontId="80" fillId="35" borderId="11" xfId="0" applyNumberFormat="1" applyFont="1" applyFill="1" applyBorder="1" applyAlignment="1">
      <alignment horizontal="right" vertical="center"/>
    </xf>
    <xf numFmtId="1" fontId="81" fillId="35" borderId="11" xfId="0" applyNumberFormat="1" applyFont="1" applyFill="1" applyBorder="1" applyAlignment="1">
      <alignment horizontal="right" vertical="center"/>
    </xf>
    <xf numFmtId="3" fontId="81" fillId="37" borderId="11" xfId="0" applyNumberFormat="1" applyFont="1" applyFill="1" applyBorder="1" applyAlignment="1">
      <alignment horizontal="right"/>
    </xf>
    <xf numFmtId="3" fontId="82" fillId="37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 horizontal="left" vertical="center"/>
    </xf>
    <xf numFmtId="1" fontId="81" fillId="35" borderId="0" xfId="0" applyNumberFormat="1" applyFont="1" applyFill="1" applyBorder="1" applyAlignment="1">
      <alignment horizontal="right" vertical="center"/>
    </xf>
    <xf numFmtId="3" fontId="81" fillId="35" borderId="11" xfId="0" applyNumberFormat="1" applyFont="1" applyFill="1" applyBorder="1" applyAlignment="1">
      <alignment horizontal="right" vertical="center"/>
    </xf>
    <xf numFmtId="3" fontId="82" fillId="35" borderId="11" xfId="0" applyNumberFormat="1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/>
    </xf>
    <xf numFmtId="3" fontId="15" fillId="35" borderId="11" xfId="0" applyNumberFormat="1" applyFont="1" applyFill="1" applyBorder="1" applyAlignment="1">
      <alignment horizontal="right"/>
    </xf>
    <xf numFmtId="3" fontId="83" fillId="0" borderId="0" xfId="53" applyNumberFormat="1" applyFont="1" applyAlignment="1">
      <alignment wrapText="1"/>
      <protection/>
    </xf>
    <xf numFmtId="3" fontId="8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3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0" fontId="84" fillId="35" borderId="0" xfId="45" applyFont="1" applyFill="1" applyBorder="1" applyAlignment="1" applyProtection="1">
      <alignment/>
      <protection/>
    </xf>
    <xf numFmtId="0" fontId="85" fillId="35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49" fontId="0" fillId="39" borderId="16" xfId="0" applyNumberFormat="1" applyFill="1" applyBorder="1" applyAlignment="1">
      <alignment/>
    </xf>
    <xf numFmtId="0" fontId="0" fillId="39" borderId="0" xfId="0" applyNumberFormat="1" applyFill="1" applyBorder="1" applyAlignment="1">
      <alignment/>
    </xf>
    <xf numFmtId="2" fontId="0" fillId="39" borderId="0" xfId="0" applyNumberFormat="1" applyFill="1" applyBorder="1" applyAlignment="1">
      <alignment/>
    </xf>
    <xf numFmtId="2" fontId="0" fillId="39" borderId="17" xfId="0" applyNumberFormat="1" applyFill="1" applyBorder="1" applyAlignment="1">
      <alignment/>
    </xf>
    <xf numFmtId="49" fontId="0" fillId="39" borderId="18" xfId="0" applyNumberFormat="1" applyFill="1" applyBorder="1" applyAlignment="1">
      <alignment/>
    </xf>
    <xf numFmtId="0" fontId="0" fillId="39" borderId="19" xfId="0" applyNumberFormat="1" applyFill="1" applyBorder="1" applyAlignment="1">
      <alignment/>
    </xf>
    <xf numFmtId="2" fontId="0" fillId="39" borderId="19" xfId="0" applyNumberFormat="1" applyFill="1" applyBorder="1" applyAlignment="1">
      <alignment/>
    </xf>
    <xf numFmtId="2" fontId="0" fillId="39" borderId="2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9" borderId="18" xfId="0" applyNumberFormat="1" applyFill="1" applyBorder="1" applyAlignment="1">
      <alignment/>
    </xf>
    <xf numFmtId="0" fontId="0" fillId="0" borderId="0" xfId="0" applyAlignment="1">
      <alignment/>
    </xf>
    <xf numFmtId="0" fontId="0" fillId="39" borderId="0" xfId="0" applyFill="1" applyBorder="1" applyAlignment="1">
      <alignment/>
    </xf>
    <xf numFmtId="3" fontId="8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1" fillId="35" borderId="0" xfId="0" applyFont="1" applyFill="1" applyAlignment="1">
      <alignment horizontal="left" wrapText="1"/>
    </xf>
    <xf numFmtId="0" fontId="71" fillId="0" borderId="0" xfId="53" applyNumberFormat="1" applyFont="1" applyAlignment="1">
      <alignment horizontal="left" vertical="center" wrapText="1"/>
      <protection/>
    </xf>
    <xf numFmtId="0" fontId="79" fillId="35" borderId="0" xfId="45" applyFont="1" applyFill="1" applyBorder="1" applyAlignment="1" applyProtection="1">
      <alignment horizontal="left"/>
      <protection/>
    </xf>
    <xf numFmtId="0" fontId="78" fillId="35" borderId="0" xfId="0" applyFont="1" applyFill="1" applyBorder="1" applyAlignment="1">
      <alignment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</cellXfs>
  <cellStyles count="53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orklarende tekst" xfId="38"/>
    <cellStyle name="God" xfId="39"/>
    <cellStyle name="GruppeOverskrift" xfId="40"/>
    <cellStyle name="Input" xfId="41"/>
    <cellStyle name="Comma" xfId="42"/>
    <cellStyle name="Comma [0]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Normal 7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0</xdr:row>
      <xdr:rowOff>76200</xdr:rowOff>
    </xdr:from>
    <xdr:to>
      <xdr:col>2</xdr:col>
      <xdr:colOff>2190750</xdr:colOff>
      <xdr:row>4</xdr:row>
      <xdr:rowOff>314325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6200"/>
          <a:ext cx="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4105275</xdr:colOff>
      <xdr:row>6</xdr:row>
      <xdr:rowOff>85725</xdr:rowOff>
    </xdr:from>
    <xdr:to>
      <xdr:col>2</xdr:col>
      <xdr:colOff>6372225</xdr:colOff>
      <xdr:row>6</xdr:row>
      <xdr:rowOff>542925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552950" y="1724025"/>
          <a:ext cx="2266950" cy="4572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</a:t>
          </a:r>
        </a:p>
      </xdr:txBody>
    </xdr:sp>
    <xdr:clientData/>
  </xdr:twoCellAnchor>
  <xdr:twoCellAnchor editAs="oneCell">
    <xdr:from>
      <xdr:col>2</xdr:col>
      <xdr:colOff>2200275</xdr:colOff>
      <xdr:row>1</xdr:row>
      <xdr:rowOff>38100</xdr:rowOff>
    </xdr:from>
    <xdr:to>
      <xdr:col>2</xdr:col>
      <xdr:colOff>3838575</xdr:colOff>
      <xdr:row>3</xdr:row>
      <xdr:rowOff>333375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28600"/>
          <a:ext cx="1638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15" workbookViewId="0" topLeftCell="A1">
      <selection activeCell="A1" sqref="A1"/>
    </sheetView>
  </sheetViews>
  <sheetFormatPr defaultColWidth="0" defaultRowHeight="12.75" customHeight="1" zeroHeight="1"/>
  <cols>
    <col min="1" max="1" width="3.00390625" style="39" customWidth="1"/>
    <col min="2" max="2" width="3.7109375" style="39" customWidth="1"/>
    <col min="3" max="3" width="95.57421875" style="39" customWidth="1"/>
    <col min="4" max="4" width="6.57421875" style="39" customWidth="1"/>
    <col min="5" max="16384" width="9.140625" style="39" hidden="1" customWidth="1"/>
  </cols>
  <sheetData>
    <row r="1" spans="1:10" ht="1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36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42" customFormat="1" ht="28.5">
      <c r="A5" s="40"/>
      <c r="B5" s="40" t="s">
        <v>729</v>
      </c>
      <c r="C5" s="41"/>
      <c r="D5" s="41"/>
      <c r="E5" s="41"/>
      <c r="F5" s="41"/>
      <c r="G5" s="41"/>
      <c r="H5" s="41"/>
      <c r="I5" s="41"/>
      <c r="J5" s="41"/>
    </row>
    <row r="6" spans="1:10" ht="19.5" customHeight="1">
      <c r="A6" s="43"/>
      <c r="B6" s="43"/>
      <c r="C6" s="15"/>
      <c r="D6" s="15"/>
      <c r="E6" s="15"/>
      <c r="F6" s="15"/>
      <c r="G6" s="15"/>
      <c r="H6" s="15"/>
      <c r="I6" s="15"/>
      <c r="J6" s="15"/>
    </row>
    <row r="7" spans="1:3" s="45" customFormat="1" ht="45" customHeight="1">
      <c r="A7" s="44"/>
      <c r="B7" s="144" t="s">
        <v>418</v>
      </c>
      <c r="C7" s="144"/>
    </row>
    <row r="8" spans="1:2" ht="15.75">
      <c r="A8" s="46"/>
      <c r="B8" s="46"/>
    </row>
    <row r="9" spans="1:3" s="50" customFormat="1" ht="15">
      <c r="A9" s="47"/>
      <c r="B9" s="48" t="s">
        <v>413</v>
      </c>
      <c r="C9" s="49" t="s">
        <v>414</v>
      </c>
    </row>
    <row r="10" spans="1:3" s="50" customFormat="1" ht="15">
      <c r="A10" s="47"/>
      <c r="B10" s="48" t="s">
        <v>413</v>
      </c>
      <c r="C10" s="49" t="s">
        <v>415</v>
      </c>
    </row>
    <row r="11" spans="1:3" ht="13.5">
      <c r="A11" s="51"/>
      <c r="B11" s="48" t="s">
        <v>413</v>
      </c>
      <c r="C11" s="49" t="s">
        <v>728</v>
      </c>
    </row>
    <row r="12" spans="1:3" ht="13.5">
      <c r="A12" s="51"/>
      <c r="B12" s="48"/>
      <c r="C12" s="49"/>
    </row>
    <row r="13" spans="1:3" ht="21">
      <c r="A13" s="52"/>
      <c r="B13" s="144" t="s">
        <v>850</v>
      </c>
      <c r="C13" s="144"/>
    </row>
    <row r="14" spans="1:2" ht="15.75">
      <c r="A14" s="46"/>
      <c r="B14" s="46"/>
    </row>
    <row r="15" spans="2:3" s="50" customFormat="1" ht="15">
      <c r="B15" s="48" t="s">
        <v>413</v>
      </c>
      <c r="C15" s="49" t="s">
        <v>419</v>
      </c>
    </row>
    <row r="16" spans="2:3" s="50" customFormat="1" ht="15">
      <c r="B16" s="48" t="s">
        <v>413</v>
      </c>
      <c r="C16" s="49" t="s">
        <v>420</v>
      </c>
    </row>
    <row r="17" ht="12.75"/>
    <row r="18" spans="1:3" ht="21">
      <c r="A18" s="52"/>
      <c r="B18" s="144" t="s">
        <v>851</v>
      </c>
      <c r="C18" s="144"/>
    </row>
    <row r="19" spans="1:2" ht="15.75">
      <c r="A19" s="46"/>
      <c r="B19" s="46"/>
    </row>
    <row r="20" spans="2:3" s="50" customFormat="1" ht="15">
      <c r="B20" s="48" t="s">
        <v>413</v>
      </c>
      <c r="C20" s="49" t="s">
        <v>421</v>
      </c>
    </row>
    <row r="21" spans="2:3" s="50" customFormat="1" ht="15">
      <c r="B21" s="48"/>
      <c r="C21" s="49"/>
    </row>
    <row r="22" spans="2:3" s="50" customFormat="1" ht="15">
      <c r="B22" s="48"/>
      <c r="C22" s="49"/>
    </row>
    <row r="23" ht="12.75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</sheetData>
  <sheetProtection/>
  <mergeCells count="3">
    <mergeCell ref="B7:C7"/>
    <mergeCell ref="B13:C13"/>
    <mergeCell ref="B18:C18"/>
  </mergeCells>
  <hyperlinks>
    <hyperlink ref="C15" location="'Tabel 2.1'!B7" display="Tabel 2.1 Resultatoplysninger"/>
    <hyperlink ref="C16" location="'Tabel 2.2'!B7" display="Tabel 2.2 Balanceoplysninger"/>
    <hyperlink ref="C20" location="'Tabel 3.1'!A1" display="Tabel 3.1 Resultatoplysninger"/>
    <hyperlink ref="C10" location="'Tabel 1.2'!A1" display="Tabel 1.2 Balanceoplysninger"/>
    <hyperlink ref="C9" location="'Tabel 1.1'!A1" display="Tabel 1.1 Resultatoplysninger"/>
    <hyperlink ref="C11" location="'Tabel 1.3'!A1" display="Tabel 1.3 Administrationsomkostninger"/>
  </hyperlinks>
  <printOptions/>
  <pageMargins left="0.7" right="0.7" top="0.75" bottom="0.75" header="0.3" footer="0.3"/>
  <pageSetup horizontalDpi="1200" verticalDpi="1200" orientation="portrait" paperSize="9" scale="79" r:id="rId2"/>
  <colBreaks count="1" manualBreakCount="1">
    <brk id="4" max="1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3.57421875" style="0" customWidth="1"/>
    <col min="4" max="4" width="16.8515625" style="0" bestFit="1" customWidth="1"/>
    <col min="5" max="5" width="18.8515625" style="0" customWidth="1"/>
    <col min="6" max="6" width="20.57421875" style="0" bestFit="1" customWidth="1"/>
    <col min="7" max="7" width="10.57421875" style="0" bestFit="1" customWidth="1"/>
    <col min="8" max="8" width="16.140625" style="0" bestFit="1" customWidth="1"/>
    <col min="9" max="9" width="11.140625" style="0" bestFit="1" customWidth="1"/>
    <col min="10" max="10" width="16.57421875" style="0" bestFit="1" customWidth="1"/>
    <col min="11" max="11" width="11.57421875" style="0" bestFit="1" customWidth="1"/>
    <col min="12" max="12" width="12.57421875" style="0" bestFit="1" customWidth="1"/>
    <col min="13" max="13" width="19.00390625" style="0" bestFit="1" customWidth="1"/>
    <col min="14" max="14" width="13.7109375" style="0" bestFit="1" customWidth="1"/>
    <col min="15" max="15" width="12.57421875" style="0" bestFit="1" customWidth="1"/>
    <col min="16" max="16" width="19.57421875" style="0" bestFit="1" customWidth="1"/>
    <col min="17" max="17" width="15.57421875" style="0" bestFit="1" customWidth="1"/>
    <col min="18" max="19" width="12.57421875" style="0" bestFit="1" customWidth="1"/>
    <col min="20" max="20" width="12.7109375" style="0" bestFit="1" customWidth="1"/>
  </cols>
  <sheetData>
    <row r="1" spans="1:20" ht="15">
      <c r="A1" s="120" t="s">
        <v>791</v>
      </c>
      <c r="B1" s="121" t="s">
        <v>828</v>
      </c>
      <c r="C1" s="121" t="s">
        <v>829</v>
      </c>
      <c r="D1" s="121" t="s">
        <v>830</v>
      </c>
      <c r="E1" s="121" t="s">
        <v>831</v>
      </c>
      <c r="F1" s="121" t="s">
        <v>832</v>
      </c>
      <c r="G1" s="121" t="s">
        <v>833</v>
      </c>
      <c r="H1" s="121" t="s">
        <v>834</v>
      </c>
      <c r="I1" s="121" t="s">
        <v>835</v>
      </c>
      <c r="J1" s="121" t="s">
        <v>836</v>
      </c>
      <c r="K1" s="121" t="s">
        <v>837</v>
      </c>
      <c r="L1" s="121" t="s">
        <v>838</v>
      </c>
      <c r="M1" s="121" t="s">
        <v>839</v>
      </c>
      <c r="N1" s="121" t="s">
        <v>840</v>
      </c>
      <c r="O1" s="121" t="s">
        <v>841</v>
      </c>
      <c r="P1" s="121" t="s">
        <v>842</v>
      </c>
      <c r="Q1" s="121" t="s">
        <v>843</v>
      </c>
      <c r="R1" s="121" t="s">
        <v>844</v>
      </c>
      <c r="S1" s="121" t="s">
        <v>845</v>
      </c>
      <c r="T1" s="122" t="s">
        <v>846</v>
      </c>
    </row>
    <row r="2" spans="1:20" ht="15">
      <c r="A2" s="123"/>
      <c r="B2" s="124">
        <v>0</v>
      </c>
      <c r="C2" s="124">
        <v>1082</v>
      </c>
      <c r="D2" s="125">
        <v>13949292.799999997</v>
      </c>
      <c r="E2" s="125">
        <v>9708826.399999999</v>
      </c>
      <c r="F2" s="125">
        <v>5913000</v>
      </c>
      <c r="G2" s="125">
        <v>2904000</v>
      </c>
      <c r="H2" s="125">
        <v>44155000</v>
      </c>
      <c r="I2" s="125">
        <v>4009000</v>
      </c>
      <c r="J2" s="125">
        <v>2377000</v>
      </c>
      <c r="K2" s="125">
        <v>28609000</v>
      </c>
      <c r="L2" s="125">
        <v>137511336</v>
      </c>
      <c r="M2" s="125">
        <v>3083670642.4000006</v>
      </c>
      <c r="N2" s="125">
        <v>2226362272.4000006</v>
      </c>
      <c r="O2" s="125">
        <v>8757000</v>
      </c>
      <c r="P2" s="125">
        <v>264330</v>
      </c>
      <c r="Q2" s="125">
        <v>1496834000</v>
      </c>
      <c r="R2" s="125">
        <v>278937235.1999999</v>
      </c>
      <c r="S2" s="125">
        <v>147195314.80000004</v>
      </c>
      <c r="T2" s="126">
        <v>99631413.19999999</v>
      </c>
    </row>
    <row r="3" spans="1:20" ht="15">
      <c r="A3" s="123" t="s">
        <v>724</v>
      </c>
      <c r="B3" s="124">
        <v>1</v>
      </c>
      <c r="C3" s="124">
        <v>541</v>
      </c>
      <c r="D3" s="125">
        <v>1261105.2</v>
      </c>
      <c r="E3" s="125">
        <v>3074164.8</v>
      </c>
      <c r="F3" s="125">
        <v>3822000</v>
      </c>
      <c r="G3" s="125">
        <v>650000</v>
      </c>
      <c r="H3" s="125">
        <v>543000</v>
      </c>
      <c r="I3" s="125">
        <v>0</v>
      </c>
      <c r="J3" s="125">
        <v>0</v>
      </c>
      <c r="K3" s="125">
        <v>21000</v>
      </c>
      <c r="L3" s="125">
        <v>33984471.6</v>
      </c>
      <c r="M3" s="125">
        <v>2652566642.4000006</v>
      </c>
      <c r="N3" s="125">
        <v>1625003272.4000003</v>
      </c>
      <c r="O3" s="125">
        <v>2572000</v>
      </c>
      <c r="P3" s="125">
        <v>264330</v>
      </c>
      <c r="Q3" s="125">
        <v>1487869000</v>
      </c>
      <c r="R3" s="125">
        <v>254012347.99999994</v>
      </c>
      <c r="S3" s="125">
        <v>146601314.80000004</v>
      </c>
      <c r="T3" s="126">
        <v>64379413.19999999</v>
      </c>
    </row>
    <row r="4" spans="1:20" ht="15.75" thickBot="1">
      <c r="A4" s="127" t="s">
        <v>725</v>
      </c>
      <c r="B4" s="128">
        <v>1</v>
      </c>
      <c r="C4" s="128">
        <v>541</v>
      </c>
      <c r="D4" s="129">
        <v>12688187.599999998</v>
      </c>
      <c r="E4" s="129">
        <v>6634661.6</v>
      </c>
      <c r="F4" s="129">
        <v>2091000</v>
      </c>
      <c r="G4" s="129">
        <v>2254000</v>
      </c>
      <c r="H4" s="129">
        <v>43612000</v>
      </c>
      <c r="I4" s="129">
        <v>4009000</v>
      </c>
      <c r="J4" s="129">
        <v>2377000</v>
      </c>
      <c r="K4" s="129">
        <v>28588000</v>
      </c>
      <c r="L4" s="129">
        <v>103526864.39999999</v>
      </c>
      <c r="M4" s="129">
        <v>431104000</v>
      </c>
      <c r="N4" s="129">
        <v>601359000</v>
      </c>
      <c r="O4" s="129">
        <v>6185000</v>
      </c>
      <c r="P4" s="129">
        <v>0</v>
      </c>
      <c r="Q4" s="129">
        <v>8965000</v>
      </c>
      <c r="R4" s="129">
        <v>24924887.200000003</v>
      </c>
      <c r="S4" s="129">
        <v>594000</v>
      </c>
      <c r="T4" s="130">
        <v>35252000</v>
      </c>
    </row>
    <row r="6" spans="1:18" ht="15">
      <c r="A6" s="105" t="s">
        <v>706</v>
      </c>
      <c r="B6" s="106"/>
      <c r="C6" s="106" t="s">
        <v>724</v>
      </c>
      <c r="D6" s="106" t="s">
        <v>725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15.75" thickBot="1">
      <c r="A7" s="105" t="s">
        <v>707</v>
      </c>
      <c r="B7" s="107">
        <f>D2/1000</f>
        <v>13949.292799999997</v>
      </c>
      <c r="C7" s="119">
        <f>D3/1000</f>
        <v>1261.1052</v>
      </c>
      <c r="D7" s="119">
        <f>D4/1000</f>
        <v>12688.187599999997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5.75" thickBot="1">
      <c r="A8" s="105" t="s">
        <v>708</v>
      </c>
      <c r="B8" s="107">
        <f>E2/1000</f>
        <v>9708.826399999998</v>
      </c>
      <c r="C8" s="119">
        <f>E3/1000</f>
        <v>3074.1648</v>
      </c>
      <c r="D8" s="119">
        <f>E4/1000</f>
        <v>6634.661599999999</v>
      </c>
      <c r="E8" s="96"/>
      <c r="F8" s="148" t="s">
        <v>847</v>
      </c>
      <c r="G8" s="149"/>
      <c r="H8" s="149"/>
      <c r="I8" s="149"/>
      <c r="J8" s="150"/>
      <c r="K8" s="96"/>
      <c r="L8" s="96"/>
      <c r="M8" s="96"/>
      <c r="N8" s="96"/>
      <c r="O8" s="96"/>
      <c r="P8" s="96"/>
      <c r="Q8" s="96"/>
      <c r="R8" s="96"/>
    </row>
    <row r="9" spans="1:18" ht="15">
      <c r="A9" s="105" t="s">
        <v>709</v>
      </c>
      <c r="B9" s="107">
        <f>F2/1000</f>
        <v>5913</v>
      </c>
      <c r="C9" s="119">
        <f>F3/1000</f>
        <v>3822</v>
      </c>
      <c r="D9" s="119">
        <f>F4/1000</f>
        <v>2091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15">
      <c r="A10" s="105" t="s">
        <v>710</v>
      </c>
      <c r="B10" s="107">
        <f>G2/1000</f>
        <v>2904</v>
      </c>
      <c r="C10" s="119">
        <f>G3/1000</f>
        <v>650</v>
      </c>
      <c r="D10" s="119">
        <f>G4/1000</f>
        <v>2254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15">
      <c r="A11" s="105" t="s">
        <v>711</v>
      </c>
      <c r="B11" s="107">
        <f>H2/1000</f>
        <v>44155</v>
      </c>
      <c r="C11" s="119">
        <f>H3/1000</f>
        <v>543</v>
      </c>
      <c r="D11" s="119">
        <f>H4/1000</f>
        <v>43612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15">
      <c r="A12" s="105" t="s">
        <v>712</v>
      </c>
      <c r="B12" s="107">
        <f>I2/1000</f>
        <v>4009</v>
      </c>
      <c r="C12" s="119">
        <f>I3/1000</f>
        <v>0</v>
      </c>
      <c r="D12" s="119">
        <f>I4/1000</f>
        <v>4009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18" ht="15">
      <c r="A13" s="105" t="s">
        <v>713</v>
      </c>
      <c r="B13" s="107">
        <f>J2/1000</f>
        <v>2377</v>
      </c>
      <c r="C13" s="119">
        <f>J3/1000</f>
        <v>0</v>
      </c>
      <c r="D13" s="119">
        <f>J4/1000</f>
        <v>2377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15">
      <c r="A14" s="105" t="s">
        <v>714</v>
      </c>
      <c r="B14" s="107">
        <f>K2/1000</f>
        <v>28609</v>
      </c>
      <c r="C14" s="119">
        <f>K3/1000</f>
        <v>21</v>
      </c>
      <c r="D14" s="119">
        <f>K4/1000</f>
        <v>28588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5">
      <c r="A15" s="105" t="s">
        <v>715</v>
      </c>
      <c r="B15" s="107">
        <f>L2/1000</f>
        <v>137511.336</v>
      </c>
      <c r="C15" s="119">
        <f>L3/1000</f>
        <v>33984.471600000004</v>
      </c>
      <c r="D15" s="119">
        <f>L4/1000</f>
        <v>103526.86439999999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8" ht="15">
      <c r="A16" s="105" t="s">
        <v>716</v>
      </c>
      <c r="B16" s="107">
        <f>M2/1000</f>
        <v>3083670.6424000007</v>
      </c>
      <c r="C16" s="119">
        <f>M3/1000</f>
        <v>2652566.6424000007</v>
      </c>
      <c r="D16" s="119">
        <f>M4/1000</f>
        <v>431104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5" ht="15">
      <c r="A17" s="105" t="s">
        <v>717</v>
      </c>
      <c r="B17" s="107">
        <f>N2/1000</f>
        <v>2226362.2724000006</v>
      </c>
      <c r="C17" s="119">
        <f>N3/1000</f>
        <v>1625003.2724000004</v>
      </c>
      <c r="D17" s="119">
        <f>N4/1000</f>
        <v>601359</v>
      </c>
      <c r="E17" s="95"/>
    </row>
    <row r="18" spans="1:5" ht="15">
      <c r="A18" s="105" t="s">
        <v>718</v>
      </c>
      <c r="B18" s="107">
        <f>O2/1000</f>
        <v>8757</v>
      </c>
      <c r="C18" s="119">
        <f>O3/1000</f>
        <v>2572</v>
      </c>
      <c r="D18" s="119">
        <f>O4/1000</f>
        <v>6185</v>
      </c>
      <c r="E18" s="95"/>
    </row>
    <row r="19" spans="1:5" ht="15">
      <c r="A19" s="105" t="s">
        <v>719</v>
      </c>
      <c r="B19" s="107">
        <f>P2/1000</f>
        <v>264.33</v>
      </c>
      <c r="C19" s="119">
        <f>P3/1000</f>
        <v>264.33</v>
      </c>
      <c r="D19" s="119">
        <f>P4/1000</f>
        <v>0</v>
      </c>
      <c r="E19" s="95"/>
    </row>
    <row r="20" spans="1:5" ht="15">
      <c r="A20" s="105" t="s">
        <v>720</v>
      </c>
      <c r="B20" s="107">
        <f>Q2/1000</f>
        <v>1496834</v>
      </c>
      <c r="C20" s="119">
        <f>Q3/1000</f>
        <v>1487869</v>
      </c>
      <c r="D20" s="119">
        <f>Q4/1000</f>
        <v>8965</v>
      </c>
      <c r="E20" s="95"/>
    </row>
    <row r="21" spans="1:5" ht="15">
      <c r="A21" s="105" t="s">
        <v>721</v>
      </c>
      <c r="B21" s="107">
        <f>R2/1000</f>
        <v>278937.23519999994</v>
      </c>
      <c r="C21" s="119">
        <f>R3/1000</f>
        <v>254012.34799999994</v>
      </c>
      <c r="D21" s="119">
        <f>R4/1000</f>
        <v>24924.887200000005</v>
      </c>
      <c r="E21" s="95"/>
    </row>
    <row r="22" spans="1:5" ht="15">
      <c r="A22" s="105" t="s">
        <v>722</v>
      </c>
      <c r="B22" s="107">
        <f>S2/1000</f>
        <v>147195.31480000005</v>
      </c>
      <c r="C22" s="119">
        <f>S3/1000</f>
        <v>146601.31480000005</v>
      </c>
      <c r="D22" s="119">
        <f>S4/1000</f>
        <v>594</v>
      </c>
      <c r="E22" s="95"/>
    </row>
    <row r="23" spans="1:5" ht="15">
      <c r="A23" s="105" t="s">
        <v>723</v>
      </c>
      <c r="B23" s="107">
        <f>T2/1000</f>
        <v>99631.41319999998</v>
      </c>
      <c r="C23" s="119">
        <f>T3/1000</f>
        <v>64379.41319999999</v>
      </c>
      <c r="D23" s="119">
        <f>T4/1000</f>
        <v>35252</v>
      </c>
      <c r="E23" s="95"/>
    </row>
    <row r="24" spans="1:4" ht="15">
      <c r="A24" s="95"/>
      <c r="B24" s="95"/>
      <c r="C24" s="95"/>
      <c r="D24" s="95"/>
    </row>
  </sheetData>
  <sheetProtection/>
  <mergeCells count="1">
    <mergeCell ref="F8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95.140625" style="108" bestFit="1" customWidth="1"/>
    <col min="2" max="2" width="8.00390625" style="0" bestFit="1" customWidth="1"/>
    <col min="3" max="3" width="6.00390625" style="0" bestFit="1" customWidth="1"/>
    <col min="4" max="4" width="5.7109375" style="0" bestFit="1" customWidth="1"/>
    <col min="5" max="5" width="15.57421875" style="85" bestFit="1" customWidth="1"/>
    <col min="6" max="6" width="13.140625" style="0" bestFit="1" customWidth="1"/>
    <col min="7" max="7" width="12.57421875" style="0" bestFit="1" customWidth="1"/>
    <col min="8" max="8" width="15.8515625" style="0" bestFit="1" customWidth="1"/>
    <col min="9" max="9" width="16.8515625" style="0" bestFit="1" customWidth="1"/>
    <col min="10" max="10" width="20.140625" style="0" bestFit="1" customWidth="1"/>
    <col min="11" max="11" width="17.28125" style="0" bestFit="1" customWidth="1"/>
    <col min="12" max="12" width="19.00390625" style="0" bestFit="1" customWidth="1"/>
    <col min="13" max="13" width="19.7109375" style="0" bestFit="1" customWidth="1"/>
    <col min="14" max="14" width="15.00390625" style="0" bestFit="1" customWidth="1"/>
    <col min="15" max="15" width="13.140625" style="0" bestFit="1" customWidth="1"/>
    <col min="16" max="16" width="10.57421875" style="0" bestFit="1" customWidth="1"/>
    <col min="17" max="17" width="11.57421875" style="0" bestFit="1" customWidth="1"/>
    <col min="18" max="18" width="6.421875" style="0" bestFit="1" customWidth="1"/>
    <col min="19" max="19" width="9.00390625" style="0" bestFit="1" customWidth="1"/>
  </cols>
  <sheetData>
    <row r="1" spans="1:28" ht="15">
      <c r="A1" s="108" t="s">
        <v>795</v>
      </c>
      <c r="B1" s="115" t="s">
        <v>68</v>
      </c>
      <c r="C1" s="115" t="s">
        <v>686</v>
      </c>
      <c r="D1" s="115" t="s">
        <v>67</v>
      </c>
      <c r="E1" s="115" t="s">
        <v>778</v>
      </c>
      <c r="F1" s="115" t="s">
        <v>779</v>
      </c>
      <c r="G1" s="115" t="s">
        <v>780</v>
      </c>
      <c r="H1" s="115" t="s">
        <v>781</v>
      </c>
      <c r="I1" s="115" t="s">
        <v>782</v>
      </c>
      <c r="J1" s="115" t="s">
        <v>783</v>
      </c>
      <c r="K1" s="115" t="s">
        <v>784</v>
      </c>
      <c r="L1" s="115" t="s">
        <v>785</v>
      </c>
      <c r="M1" s="115" t="s">
        <v>786</v>
      </c>
      <c r="N1" s="115" t="s">
        <v>787</v>
      </c>
      <c r="O1" s="115" t="s">
        <v>788</v>
      </c>
      <c r="P1" s="115" t="s">
        <v>789</v>
      </c>
      <c r="Q1" s="115" t="s">
        <v>790</v>
      </c>
      <c r="R1" s="115" t="s">
        <v>793</v>
      </c>
      <c r="S1" s="115" t="s">
        <v>792</v>
      </c>
      <c r="T1" s="99"/>
      <c r="U1" s="99"/>
      <c r="V1" s="99"/>
      <c r="W1" s="99"/>
      <c r="X1" s="99"/>
      <c r="Y1" s="99"/>
      <c r="Z1" s="99"/>
      <c r="AA1" s="99"/>
      <c r="AB1" s="99"/>
    </row>
    <row r="2" spans="1:28" ht="15">
      <c r="A2" s="109" t="str">
        <f>INDEX('Tabel 3.1'!$C$9:$C$579,MATCH('Data -enkelt, resultat'!S2,'Tabel 3.1'!$IV$9:$IV$579,0))&amp;" - "&amp;INDEX('Tabel 3.1'!$D$9:$D$579,MATCH('Data -enkelt, resultat'!S2,'Tabel 3.1'!$IV$9:$IV$579,0))</f>
        <v>Danske Invest - Danmark</v>
      </c>
      <c r="B2" s="116">
        <v>201412</v>
      </c>
      <c r="C2" s="116">
        <v>11005</v>
      </c>
      <c r="D2" s="116">
        <v>1</v>
      </c>
      <c r="E2" s="117">
        <v>75000</v>
      </c>
      <c r="F2" s="117">
        <v>0</v>
      </c>
      <c r="G2" s="117">
        <v>33125000</v>
      </c>
      <c r="H2" s="117">
        <v>0</v>
      </c>
      <c r="I2" s="117">
        <v>419723000</v>
      </c>
      <c r="J2" s="117">
        <v>0</v>
      </c>
      <c r="K2" s="117">
        <v>0</v>
      </c>
      <c r="L2" s="117">
        <v>0</v>
      </c>
      <c r="M2" s="117">
        <v>0</v>
      </c>
      <c r="N2" s="117">
        <v>900000</v>
      </c>
      <c r="O2" s="117">
        <v>25508000</v>
      </c>
      <c r="P2" s="117">
        <v>0</v>
      </c>
      <c r="Q2" s="117">
        <v>1000</v>
      </c>
      <c r="R2" s="118" t="s">
        <v>794</v>
      </c>
      <c r="S2" s="116">
        <v>11005001</v>
      </c>
      <c r="T2" s="100"/>
      <c r="U2" s="100"/>
      <c r="V2" s="100"/>
      <c r="W2" s="100"/>
      <c r="X2" s="100"/>
      <c r="Y2" s="100"/>
      <c r="Z2" s="100"/>
      <c r="AA2" s="101"/>
      <c r="AB2" s="101"/>
    </row>
    <row r="3" spans="1:28" ht="15">
      <c r="A3" s="109" t="str">
        <f>INDEX('Tabel 3.1'!$C$9:$C$579,MATCH('Data -enkelt, resultat'!S3,'Tabel 3.1'!$IV$9:$IV$579,0))&amp;" - "&amp;INDEX('Tabel 3.1'!$D$9:$D$579,MATCH('Data -enkelt, resultat'!S3,'Tabel 3.1'!$IV$9:$IV$579,0))</f>
        <v>Danske Invest - Europa</v>
      </c>
      <c r="B3" s="116">
        <v>201412</v>
      </c>
      <c r="C3" s="116">
        <v>11005</v>
      </c>
      <c r="D3" s="116">
        <v>2</v>
      </c>
      <c r="E3" s="117">
        <v>38000</v>
      </c>
      <c r="F3" s="117">
        <v>0</v>
      </c>
      <c r="G3" s="117">
        <v>33326000</v>
      </c>
      <c r="H3" s="117">
        <v>0</v>
      </c>
      <c r="I3" s="117">
        <v>69276000</v>
      </c>
      <c r="J3" s="117">
        <v>0</v>
      </c>
      <c r="K3" s="117">
        <v>0</v>
      </c>
      <c r="L3" s="117">
        <v>2461000</v>
      </c>
      <c r="M3" s="117">
        <v>30000</v>
      </c>
      <c r="N3" s="117">
        <v>511000</v>
      </c>
      <c r="O3" s="117">
        <v>14733000</v>
      </c>
      <c r="P3" s="117">
        <v>0</v>
      </c>
      <c r="Q3" s="117">
        <v>507000</v>
      </c>
      <c r="R3" s="118" t="s">
        <v>794</v>
      </c>
      <c r="S3" s="116">
        <v>11005002</v>
      </c>
      <c r="T3" s="100"/>
      <c r="U3" s="100"/>
      <c r="V3" s="100"/>
      <c r="W3" s="100"/>
      <c r="X3" s="100"/>
      <c r="Y3" s="100"/>
      <c r="Z3" s="100"/>
      <c r="AA3" s="101"/>
      <c r="AB3" s="101"/>
    </row>
    <row r="4" spans="1:28" ht="15">
      <c r="A4" s="109" t="str">
        <f>INDEX('Tabel 3.1'!$C$9:$C$579,MATCH('Data -enkelt, resultat'!S4,'Tabel 3.1'!$IV$9:$IV$579,0))&amp;" - "&amp;INDEX('Tabel 3.1'!$D$9:$D$579,MATCH('Data -enkelt, resultat'!S4,'Tabel 3.1'!$IV$9:$IV$579,0))</f>
        <v>Danske Invest - Global StockPicking 2</v>
      </c>
      <c r="B4" s="116">
        <v>201412</v>
      </c>
      <c r="C4" s="116">
        <v>11005</v>
      </c>
      <c r="D4" s="116">
        <v>3</v>
      </c>
      <c r="E4" s="117">
        <v>17000</v>
      </c>
      <c r="F4" s="117">
        <v>0</v>
      </c>
      <c r="G4" s="117">
        <v>25255000</v>
      </c>
      <c r="H4" s="117">
        <v>0</v>
      </c>
      <c r="I4" s="117">
        <v>102396000</v>
      </c>
      <c r="J4" s="117">
        <v>0</v>
      </c>
      <c r="K4" s="117">
        <v>0</v>
      </c>
      <c r="L4" s="117">
        <v>2939000</v>
      </c>
      <c r="M4" s="117">
        <v>40000</v>
      </c>
      <c r="N4" s="117">
        <v>702000</v>
      </c>
      <c r="O4" s="117">
        <v>12465000</v>
      </c>
      <c r="P4" s="117">
        <v>0</v>
      </c>
      <c r="Q4" s="117">
        <v>1402000</v>
      </c>
      <c r="R4" s="118" t="s">
        <v>794</v>
      </c>
      <c r="S4" s="116">
        <v>11005003</v>
      </c>
      <c r="T4" s="100"/>
      <c r="U4" s="100"/>
      <c r="V4" s="100"/>
      <c r="W4" s="100"/>
      <c r="X4" s="100"/>
      <c r="Y4" s="100"/>
      <c r="Z4" s="100"/>
      <c r="AA4" s="101"/>
      <c r="AB4" s="101"/>
    </row>
    <row r="5" spans="1:28" ht="15">
      <c r="A5" s="109" t="str">
        <f>INDEX('Tabel 3.1'!$C$9:$C$579,MATCH('Data -enkelt, resultat'!S5,'Tabel 3.1'!$IV$9:$IV$579,0))&amp;" - "&amp;INDEX('Tabel 3.1'!$D$9:$D$579,MATCH('Data -enkelt, resultat'!S5,'Tabel 3.1'!$IV$9:$IV$579,0))</f>
        <v>Danske Invest - Dannebrog Mellemlange Obligationer</v>
      </c>
      <c r="B5" s="116">
        <v>201412</v>
      </c>
      <c r="C5" s="116">
        <v>11005</v>
      </c>
      <c r="D5" s="116">
        <v>8</v>
      </c>
      <c r="E5" s="117">
        <v>265697000</v>
      </c>
      <c r="F5" s="117">
        <v>0</v>
      </c>
      <c r="G5" s="117">
        <v>0</v>
      </c>
      <c r="H5" s="117">
        <v>424243000</v>
      </c>
      <c r="I5" s="117">
        <v>0</v>
      </c>
      <c r="J5" s="117">
        <v>0</v>
      </c>
      <c r="K5" s="117">
        <v>10990000</v>
      </c>
      <c r="L5" s="117">
        <v>0</v>
      </c>
      <c r="M5" s="117">
        <v>0</v>
      </c>
      <c r="N5" s="117">
        <v>0</v>
      </c>
      <c r="O5" s="117">
        <v>59604000</v>
      </c>
      <c r="P5" s="117">
        <v>0</v>
      </c>
      <c r="Q5" s="117">
        <v>0</v>
      </c>
      <c r="R5" s="118" t="s">
        <v>794</v>
      </c>
      <c r="S5" s="116">
        <v>11005008</v>
      </c>
      <c r="T5" s="100"/>
      <c r="U5" s="100"/>
      <c r="V5" s="100"/>
      <c r="W5" s="100"/>
      <c r="X5" s="100"/>
      <c r="Y5" s="100"/>
      <c r="Z5" s="100"/>
      <c r="AA5" s="101"/>
      <c r="AB5" s="101"/>
    </row>
    <row r="6" spans="1:28" ht="15">
      <c r="A6" s="109" t="str">
        <f>INDEX('Tabel 3.1'!$C$9:$C$579,MATCH('Data -enkelt, resultat'!S6,'Tabel 3.1'!$IV$9:$IV$579,0))&amp;" - "&amp;INDEX('Tabel 3.1'!$D$9:$D$579,MATCH('Data -enkelt, resultat'!S6,'Tabel 3.1'!$IV$9:$IV$579,0))</f>
        <v>Danske Invest - Europa Indeks BNP</v>
      </c>
      <c r="B6" s="116">
        <v>201412</v>
      </c>
      <c r="C6" s="116">
        <v>11005</v>
      </c>
      <c r="D6" s="116">
        <v>13</v>
      </c>
      <c r="E6" s="117">
        <v>22000</v>
      </c>
      <c r="F6" s="117">
        <v>0</v>
      </c>
      <c r="G6" s="117">
        <v>8370000</v>
      </c>
      <c r="H6" s="117">
        <v>0</v>
      </c>
      <c r="I6" s="117">
        <v>927000</v>
      </c>
      <c r="J6" s="117">
        <v>0</v>
      </c>
      <c r="K6" s="117">
        <v>0</v>
      </c>
      <c r="L6" s="117">
        <v>653000</v>
      </c>
      <c r="M6" s="117">
        <v>1000</v>
      </c>
      <c r="N6" s="117">
        <v>5000</v>
      </c>
      <c r="O6" s="117">
        <v>1503000</v>
      </c>
      <c r="P6" s="117">
        <v>0</v>
      </c>
      <c r="Q6" s="117">
        <v>1028000</v>
      </c>
      <c r="R6" s="118" t="s">
        <v>794</v>
      </c>
      <c r="S6" s="116">
        <v>11005013</v>
      </c>
      <c r="T6" s="100"/>
      <c r="U6" s="100"/>
      <c r="V6" s="100"/>
      <c r="W6" s="100"/>
      <c r="X6" s="100"/>
      <c r="Y6" s="100"/>
      <c r="Z6" s="100"/>
      <c r="AA6" s="101"/>
      <c r="AB6" s="101"/>
    </row>
    <row r="7" spans="1:28" ht="15">
      <c r="A7" s="109" t="str">
        <f>INDEX('Tabel 3.1'!$C$9:$C$579,MATCH('Data -enkelt, resultat'!S7,'Tabel 3.1'!$IV$9:$IV$579,0))&amp;" - "&amp;INDEX('Tabel 3.1'!$D$9:$D$579,MATCH('Data -enkelt, resultat'!S7,'Tabel 3.1'!$IV$9:$IV$579,0))</f>
        <v>Danske Invest - Nye Markeder</v>
      </c>
      <c r="B7" s="116">
        <v>201412</v>
      </c>
      <c r="C7" s="116">
        <v>11005</v>
      </c>
      <c r="D7" s="116">
        <v>15</v>
      </c>
      <c r="E7" s="117">
        <v>54000</v>
      </c>
      <c r="F7" s="117">
        <v>22000</v>
      </c>
      <c r="G7" s="117">
        <v>91515000</v>
      </c>
      <c r="H7" s="117">
        <v>0</v>
      </c>
      <c r="I7" s="117">
        <v>306134000</v>
      </c>
      <c r="J7" s="117">
        <v>0</v>
      </c>
      <c r="K7" s="117">
        <v>0</v>
      </c>
      <c r="L7" s="117">
        <v>8243000</v>
      </c>
      <c r="M7" s="117">
        <v>4000</v>
      </c>
      <c r="N7" s="117">
        <v>330000</v>
      </c>
      <c r="O7" s="117">
        <v>52611000</v>
      </c>
      <c r="P7" s="117">
        <v>0</v>
      </c>
      <c r="Q7" s="117">
        <v>9908000</v>
      </c>
      <c r="R7" s="118" t="s">
        <v>794</v>
      </c>
      <c r="S7" s="116">
        <v>11005015</v>
      </c>
      <c r="T7" s="100"/>
      <c r="U7" s="100"/>
      <c r="V7" s="100"/>
      <c r="W7" s="100"/>
      <c r="X7" s="100"/>
      <c r="Y7" s="100"/>
      <c r="Z7" s="100"/>
      <c r="AA7" s="101"/>
      <c r="AB7" s="101"/>
    </row>
    <row r="8" spans="1:28" ht="15">
      <c r="A8" s="109" t="str">
        <f>INDEX('Tabel 3.1'!$C$9:$C$579,MATCH('Data -enkelt, resultat'!S8,'Tabel 3.1'!$IV$9:$IV$579,0))&amp;" - "&amp;INDEX('Tabel 3.1'!$D$9:$D$579,MATCH('Data -enkelt, resultat'!S8,'Tabel 3.1'!$IV$9:$IV$579,0))</f>
        <v>Danske Invest - Fjernøsten</v>
      </c>
      <c r="B8" s="116">
        <v>201412</v>
      </c>
      <c r="C8" s="116">
        <v>11005</v>
      </c>
      <c r="D8" s="116">
        <v>18</v>
      </c>
      <c r="E8" s="117">
        <v>0</v>
      </c>
      <c r="F8" s="117">
        <v>4000</v>
      </c>
      <c r="G8" s="117">
        <v>22383000</v>
      </c>
      <c r="H8" s="117">
        <v>0</v>
      </c>
      <c r="I8" s="117">
        <v>115987000</v>
      </c>
      <c r="J8" s="117">
        <v>0</v>
      </c>
      <c r="K8" s="117">
        <v>0</v>
      </c>
      <c r="L8" s="117">
        <v>3295000</v>
      </c>
      <c r="M8" s="117">
        <v>7000</v>
      </c>
      <c r="N8" s="117">
        <v>281000</v>
      </c>
      <c r="O8" s="117">
        <v>12277000</v>
      </c>
      <c r="P8" s="117">
        <v>0</v>
      </c>
      <c r="Q8" s="117">
        <v>939000</v>
      </c>
      <c r="R8" s="118" t="s">
        <v>794</v>
      </c>
      <c r="S8" s="116">
        <v>11005018</v>
      </c>
      <c r="T8" s="100"/>
      <c r="U8" s="100"/>
      <c r="V8" s="100"/>
      <c r="W8" s="100"/>
      <c r="X8" s="100"/>
      <c r="Y8" s="100"/>
      <c r="Z8" s="100"/>
      <c r="AA8" s="101"/>
      <c r="AB8" s="101"/>
    </row>
    <row r="9" spans="1:28" ht="15">
      <c r="A9" s="109" t="str">
        <f>INDEX('Tabel 3.1'!$C$9:$C$579,MATCH('Data -enkelt, resultat'!S9,'Tabel 3.1'!$IV$9:$IV$579,0))&amp;" - "&amp;INDEX('Tabel 3.1'!$D$9:$D$579,MATCH('Data -enkelt, resultat'!S9,'Tabel 3.1'!$IV$9:$IV$579,0))</f>
        <v>Danske Invest - Japan</v>
      </c>
      <c r="B9" s="116">
        <v>201412</v>
      </c>
      <c r="C9" s="116">
        <v>11005</v>
      </c>
      <c r="D9" s="116">
        <v>19</v>
      </c>
      <c r="E9" s="117">
        <v>0</v>
      </c>
      <c r="F9" s="117">
        <v>0</v>
      </c>
      <c r="G9" s="117">
        <v>19000000</v>
      </c>
      <c r="H9" s="117">
        <v>0</v>
      </c>
      <c r="I9" s="117">
        <v>87920000</v>
      </c>
      <c r="J9" s="117">
        <v>0</v>
      </c>
      <c r="K9" s="117">
        <v>0</v>
      </c>
      <c r="L9" s="117">
        <v>13000</v>
      </c>
      <c r="M9" s="117">
        <v>6000</v>
      </c>
      <c r="N9" s="117">
        <v>1045000</v>
      </c>
      <c r="O9" s="117">
        <v>13220000</v>
      </c>
      <c r="P9" s="117">
        <v>0</v>
      </c>
      <c r="Q9" s="117">
        <v>2865000</v>
      </c>
      <c r="R9" s="118" t="s">
        <v>794</v>
      </c>
      <c r="S9" s="116">
        <v>11005019</v>
      </c>
      <c r="T9" s="100"/>
      <c r="U9" s="100"/>
      <c r="V9" s="100"/>
      <c r="W9" s="100"/>
      <c r="X9" s="100"/>
      <c r="Y9" s="100"/>
      <c r="Z9" s="100"/>
      <c r="AA9" s="101"/>
      <c r="AB9" s="101"/>
    </row>
    <row r="10" spans="1:28" ht="15">
      <c r="A10" s="109" t="str">
        <f>INDEX('Tabel 3.1'!$C$9:$C$579,MATCH('Data -enkelt, resultat'!S10,'Tabel 3.1'!$IV$9:$IV$579,0))&amp;" - "&amp;INDEX('Tabel 3.1'!$D$9:$D$579,MATCH('Data -enkelt, resultat'!S10,'Tabel 3.1'!$IV$9:$IV$579,0))</f>
        <v>Danske Invest - Europa Fokus</v>
      </c>
      <c r="B10" s="116">
        <v>201412</v>
      </c>
      <c r="C10" s="116">
        <v>11005</v>
      </c>
      <c r="D10" s="116">
        <v>20</v>
      </c>
      <c r="E10" s="117">
        <v>26000</v>
      </c>
      <c r="F10" s="117">
        <v>0</v>
      </c>
      <c r="G10" s="117">
        <v>38784000</v>
      </c>
      <c r="H10" s="117">
        <v>0</v>
      </c>
      <c r="I10" s="117">
        <v>60091000</v>
      </c>
      <c r="J10" s="117">
        <v>0</v>
      </c>
      <c r="K10" s="117">
        <v>0</v>
      </c>
      <c r="L10" s="117">
        <v>1669000</v>
      </c>
      <c r="M10" s="117">
        <v>5000</v>
      </c>
      <c r="N10" s="117">
        <v>841000</v>
      </c>
      <c r="O10" s="117">
        <v>12639000</v>
      </c>
      <c r="P10" s="117">
        <v>0</v>
      </c>
      <c r="Q10" s="117">
        <v>106000</v>
      </c>
      <c r="R10" s="118" t="s">
        <v>794</v>
      </c>
      <c r="S10" s="116">
        <v>11005020</v>
      </c>
      <c r="T10" s="100"/>
      <c r="U10" s="100"/>
      <c r="V10" s="100"/>
      <c r="W10" s="100"/>
      <c r="X10" s="100"/>
      <c r="Y10" s="100"/>
      <c r="Z10" s="100"/>
      <c r="AA10" s="101"/>
      <c r="AB10" s="101"/>
    </row>
    <row r="11" spans="1:28" ht="15">
      <c r="A11" s="109" t="str">
        <f>INDEX('Tabel 3.1'!$C$9:$C$579,MATCH('Data -enkelt, resultat'!S11,'Tabel 3.1'!$IV$9:$IV$579,0))&amp;" - "&amp;INDEX('Tabel 3.1'!$D$9:$D$579,MATCH('Data -enkelt, resultat'!S11,'Tabel 3.1'!$IV$9:$IV$579,0))</f>
        <v>Danske Invest - Europæiske Obligationer</v>
      </c>
      <c r="B11" s="116">
        <v>201412</v>
      </c>
      <c r="C11" s="116">
        <v>11005</v>
      </c>
      <c r="D11" s="116">
        <v>22</v>
      </c>
      <c r="E11" s="117">
        <v>6463000</v>
      </c>
      <c r="F11" s="117">
        <v>0</v>
      </c>
      <c r="G11" s="117">
        <v>0</v>
      </c>
      <c r="H11" s="117">
        <v>9297000</v>
      </c>
      <c r="I11" s="117">
        <v>0</v>
      </c>
      <c r="J11" s="117">
        <v>0</v>
      </c>
      <c r="K11" s="117">
        <v>3209000</v>
      </c>
      <c r="L11" s="117">
        <v>286000</v>
      </c>
      <c r="M11" s="117">
        <v>0</v>
      </c>
      <c r="N11" s="117">
        <v>45000</v>
      </c>
      <c r="O11" s="117">
        <v>1344000</v>
      </c>
      <c r="P11" s="117">
        <v>0</v>
      </c>
      <c r="Q11" s="117">
        <v>0</v>
      </c>
      <c r="R11" s="118" t="s">
        <v>794</v>
      </c>
      <c r="S11" s="116">
        <v>11005022</v>
      </c>
      <c r="T11" s="100"/>
      <c r="U11" s="100"/>
      <c r="V11" s="100"/>
      <c r="W11" s="100"/>
      <c r="X11" s="100"/>
      <c r="Y11" s="100"/>
      <c r="Z11" s="100"/>
      <c r="AA11" s="101"/>
      <c r="AB11" s="101"/>
    </row>
    <row r="12" spans="1:28" ht="15">
      <c r="A12" s="109" t="str">
        <f>INDEX('Tabel 3.1'!$C$9:$C$579,MATCH('Data -enkelt, resultat'!S12,'Tabel 3.1'!$IV$9:$IV$579,0))&amp;" - "&amp;INDEX('Tabel 3.1'!$D$9:$D$579,MATCH('Data -enkelt, resultat'!S12,'Tabel 3.1'!$IV$9:$IV$579,0))</f>
        <v>Danske Invest - Teknologi</v>
      </c>
      <c r="B12" s="116">
        <v>201412</v>
      </c>
      <c r="C12" s="116">
        <v>11005</v>
      </c>
      <c r="D12" s="116">
        <v>23</v>
      </c>
      <c r="E12" s="117">
        <v>0</v>
      </c>
      <c r="F12" s="117">
        <v>0</v>
      </c>
      <c r="G12" s="117">
        <v>8634000</v>
      </c>
      <c r="H12" s="117">
        <v>0</v>
      </c>
      <c r="I12" s="117">
        <v>218388000</v>
      </c>
      <c r="J12" s="117">
        <v>0</v>
      </c>
      <c r="K12" s="117">
        <v>0</v>
      </c>
      <c r="L12" s="117">
        <v>4656000</v>
      </c>
      <c r="M12" s="117">
        <v>15000</v>
      </c>
      <c r="N12" s="117">
        <v>1952000</v>
      </c>
      <c r="O12" s="117">
        <v>13869000</v>
      </c>
      <c r="P12" s="117">
        <v>0</v>
      </c>
      <c r="Q12" s="117">
        <v>1165000</v>
      </c>
      <c r="R12" s="118" t="s">
        <v>794</v>
      </c>
      <c r="S12" s="116">
        <v>11005023</v>
      </c>
      <c r="T12" s="100"/>
      <c r="U12" s="100"/>
      <c r="V12" s="100"/>
      <c r="W12" s="100"/>
      <c r="X12" s="100"/>
      <c r="Y12" s="100"/>
      <c r="Z12" s="100"/>
      <c r="AA12" s="101"/>
      <c r="AB12" s="101"/>
    </row>
    <row r="13" spans="1:28" ht="15">
      <c r="A13" s="109" t="str">
        <f>INDEX('Tabel 3.1'!$C$9:$C$579,MATCH('Data -enkelt, resultat'!S13,'Tabel 3.1'!$IV$9:$IV$579,0))&amp;" - "&amp;INDEX('Tabel 3.1'!$D$9:$D$579,MATCH('Data -enkelt, resultat'!S13,'Tabel 3.1'!$IV$9:$IV$579,0))</f>
        <v>Danske Invest - Østeuropa</v>
      </c>
      <c r="B13" s="116">
        <v>201412</v>
      </c>
      <c r="C13" s="116">
        <v>11005</v>
      </c>
      <c r="D13" s="116">
        <v>24</v>
      </c>
      <c r="E13" s="117">
        <v>170000</v>
      </c>
      <c r="F13" s="117">
        <v>0</v>
      </c>
      <c r="G13" s="117">
        <v>38002000</v>
      </c>
      <c r="H13" s="117">
        <v>0</v>
      </c>
      <c r="I13" s="117">
        <v>170763000</v>
      </c>
      <c r="J13" s="117">
        <v>0</v>
      </c>
      <c r="K13" s="117">
        <v>0</v>
      </c>
      <c r="L13" s="117">
        <v>2653000</v>
      </c>
      <c r="M13" s="117">
        <v>46000</v>
      </c>
      <c r="N13" s="117">
        <v>918000</v>
      </c>
      <c r="O13" s="117">
        <v>14294000</v>
      </c>
      <c r="P13" s="117">
        <v>0</v>
      </c>
      <c r="Q13" s="117">
        <v>5953000</v>
      </c>
      <c r="R13" s="118" t="s">
        <v>794</v>
      </c>
      <c r="S13" s="116">
        <v>11005024</v>
      </c>
      <c r="T13" s="100"/>
      <c r="U13" s="100"/>
      <c r="V13" s="100"/>
      <c r="W13" s="100"/>
      <c r="X13" s="100"/>
      <c r="Y13" s="100"/>
      <c r="Z13" s="100"/>
      <c r="AA13" s="101"/>
      <c r="AB13" s="101"/>
    </row>
    <row r="14" spans="1:28" ht="15">
      <c r="A14" s="109" t="str">
        <f>INDEX('Tabel 3.1'!$C$9:$C$579,MATCH('Data -enkelt, resultat'!S14,'Tabel 3.1'!$IV$9:$IV$579,0))&amp;" - "&amp;INDEX('Tabel 3.1'!$D$9:$D$579,MATCH('Data -enkelt, resultat'!S14,'Tabel 3.1'!$IV$9:$IV$579,0))</f>
        <v>Danske Invest - USA</v>
      </c>
      <c r="B14" s="116">
        <v>201412</v>
      </c>
      <c r="C14" s="116">
        <v>11005</v>
      </c>
      <c r="D14" s="116">
        <v>25</v>
      </c>
      <c r="E14" s="117">
        <v>0</v>
      </c>
      <c r="F14" s="117">
        <v>0</v>
      </c>
      <c r="G14" s="117">
        <v>121513000</v>
      </c>
      <c r="H14" s="117">
        <v>0</v>
      </c>
      <c r="I14" s="117">
        <v>1074302000</v>
      </c>
      <c r="J14" s="117">
        <v>0</v>
      </c>
      <c r="K14" s="117">
        <v>0</v>
      </c>
      <c r="L14" s="117">
        <v>7340000</v>
      </c>
      <c r="M14" s="117">
        <v>214000</v>
      </c>
      <c r="N14" s="117">
        <v>1205000</v>
      </c>
      <c r="O14" s="117">
        <v>66034000</v>
      </c>
      <c r="P14" s="117">
        <v>0</v>
      </c>
      <c r="Q14" s="117">
        <v>15878000</v>
      </c>
      <c r="R14" s="118" t="s">
        <v>794</v>
      </c>
      <c r="S14" s="116">
        <v>11005025</v>
      </c>
      <c r="T14" s="100"/>
      <c r="U14" s="100"/>
      <c r="V14" s="100"/>
      <c r="W14" s="100"/>
      <c r="X14" s="100"/>
      <c r="Y14" s="100"/>
      <c r="Z14" s="100"/>
      <c r="AA14" s="101"/>
      <c r="AB14" s="101"/>
    </row>
    <row r="15" spans="1:28" ht="15">
      <c r="A15" s="109" t="str">
        <f>INDEX('Tabel 3.1'!$C$9:$C$579,MATCH('Data -enkelt, resultat'!S15,'Tabel 3.1'!$IV$9:$IV$579,0))&amp;" - "&amp;INDEX('Tabel 3.1'!$D$9:$D$579,MATCH('Data -enkelt, resultat'!S15,'Tabel 3.1'!$IV$9:$IV$579,0))</f>
        <v>Danske Invest - Latinamerika</v>
      </c>
      <c r="B15" s="116">
        <v>201412</v>
      </c>
      <c r="C15" s="116">
        <v>11005</v>
      </c>
      <c r="D15" s="116">
        <v>26</v>
      </c>
      <c r="E15" s="117">
        <v>1000</v>
      </c>
      <c r="F15" s="117">
        <v>0</v>
      </c>
      <c r="G15" s="117">
        <v>11886000</v>
      </c>
      <c r="H15" s="117">
        <v>0</v>
      </c>
      <c r="I15" s="117">
        <v>18962000</v>
      </c>
      <c r="J15" s="117">
        <v>0</v>
      </c>
      <c r="K15" s="117">
        <v>0</v>
      </c>
      <c r="L15" s="117">
        <v>690000</v>
      </c>
      <c r="M15" s="117">
        <v>21000</v>
      </c>
      <c r="N15" s="117">
        <v>157000</v>
      </c>
      <c r="O15" s="117">
        <v>5769000</v>
      </c>
      <c r="P15" s="117">
        <v>0</v>
      </c>
      <c r="Q15" s="117">
        <v>1042000</v>
      </c>
      <c r="R15" s="118" t="s">
        <v>794</v>
      </c>
      <c r="S15" s="116">
        <v>11005026</v>
      </c>
      <c r="T15" s="100"/>
      <c r="U15" s="100"/>
      <c r="V15" s="100"/>
      <c r="W15" s="100"/>
      <c r="X15" s="100"/>
      <c r="Y15" s="100"/>
      <c r="Z15" s="100"/>
      <c r="AA15" s="101"/>
      <c r="AB15" s="101"/>
    </row>
    <row r="16" spans="1:28" ht="15">
      <c r="A16" s="109" t="str">
        <f>INDEX('Tabel 3.1'!$C$9:$C$579,MATCH('Data -enkelt, resultat'!S16,'Tabel 3.1'!$IV$9:$IV$579,0))&amp;" - "&amp;INDEX('Tabel 3.1'!$D$9:$D$579,MATCH('Data -enkelt, resultat'!S16,'Tabel 3.1'!$IV$9:$IV$579,0))</f>
        <v>Danske Invest - Bioteknologi</v>
      </c>
      <c r="B16" s="116">
        <v>201412</v>
      </c>
      <c r="C16" s="116">
        <v>11005</v>
      </c>
      <c r="D16" s="116">
        <v>28</v>
      </c>
      <c r="E16" s="117">
        <v>0</v>
      </c>
      <c r="F16" s="117">
        <v>0</v>
      </c>
      <c r="G16" s="117">
        <v>1585000</v>
      </c>
      <c r="H16" s="117">
        <v>0</v>
      </c>
      <c r="I16" s="117">
        <v>330105000</v>
      </c>
      <c r="J16" s="117">
        <v>0</v>
      </c>
      <c r="K16" s="117">
        <v>0</v>
      </c>
      <c r="L16" s="117">
        <v>3022000</v>
      </c>
      <c r="M16" s="117">
        <v>4000</v>
      </c>
      <c r="N16" s="117">
        <v>415000</v>
      </c>
      <c r="O16" s="117">
        <v>7109000</v>
      </c>
      <c r="P16" s="117">
        <v>0</v>
      </c>
      <c r="Q16" s="117">
        <v>238000</v>
      </c>
      <c r="R16" s="118" t="s">
        <v>794</v>
      </c>
      <c r="S16" s="116">
        <v>11005028</v>
      </c>
      <c r="T16" s="100"/>
      <c r="U16" s="100"/>
      <c r="V16" s="100"/>
      <c r="W16" s="100"/>
      <c r="X16" s="100"/>
      <c r="Y16" s="100"/>
      <c r="Z16" s="100"/>
      <c r="AA16" s="101"/>
      <c r="AB16" s="101"/>
    </row>
    <row r="17" spans="1:28" ht="15">
      <c r="A17" s="109" t="str">
        <f>INDEX('Tabel 3.1'!$C$9:$C$579,MATCH('Data -enkelt, resultat'!S17,'Tabel 3.1'!$IV$9:$IV$579,0))&amp;" - "&amp;INDEX('Tabel 3.1'!$D$9:$D$579,MATCH('Data -enkelt, resultat'!S17,'Tabel 3.1'!$IV$9:$IV$579,0))</f>
        <v>Danske Invest - Global StockPicking</v>
      </c>
      <c r="B17" s="116">
        <v>201412</v>
      </c>
      <c r="C17" s="116">
        <v>11005</v>
      </c>
      <c r="D17" s="116">
        <v>29</v>
      </c>
      <c r="E17" s="117">
        <v>27000</v>
      </c>
      <c r="F17" s="117">
        <v>0</v>
      </c>
      <c r="G17" s="117">
        <v>77271000</v>
      </c>
      <c r="H17" s="117">
        <v>0</v>
      </c>
      <c r="I17" s="117">
        <v>321718000</v>
      </c>
      <c r="J17" s="117">
        <v>0</v>
      </c>
      <c r="K17" s="117">
        <v>0</v>
      </c>
      <c r="L17" s="117">
        <v>7678000</v>
      </c>
      <c r="M17" s="117">
        <v>99000</v>
      </c>
      <c r="N17" s="117">
        <v>1969000</v>
      </c>
      <c r="O17" s="117">
        <v>38332000</v>
      </c>
      <c r="P17" s="117">
        <v>0</v>
      </c>
      <c r="Q17" s="117">
        <v>3924000</v>
      </c>
      <c r="R17" s="118" t="s">
        <v>794</v>
      </c>
      <c r="S17" s="116">
        <v>11005029</v>
      </c>
      <c r="T17" s="100"/>
      <c r="U17" s="100"/>
      <c r="V17" s="100"/>
      <c r="W17" s="100"/>
      <c r="X17" s="100"/>
      <c r="Y17" s="100"/>
      <c r="Z17" s="100"/>
      <c r="AA17" s="101"/>
      <c r="AB17" s="101"/>
    </row>
    <row r="18" spans="1:28" ht="15">
      <c r="A18" s="109" t="str">
        <f>INDEX('Tabel 3.1'!$C$9:$C$579,MATCH('Data -enkelt, resultat'!S18,'Tabel 3.1'!$IV$9:$IV$579,0))&amp;" - "&amp;INDEX('Tabel 3.1'!$D$9:$D$579,MATCH('Data -enkelt, resultat'!S18,'Tabel 3.1'!$IV$9:$IV$579,0))</f>
        <v>Danske Invest - Global Plus</v>
      </c>
      <c r="B18" s="116">
        <v>201412</v>
      </c>
      <c r="C18" s="116">
        <v>11005</v>
      </c>
      <c r="D18" s="116">
        <v>31</v>
      </c>
      <c r="E18" s="117">
        <v>2000</v>
      </c>
      <c r="F18" s="117">
        <v>0</v>
      </c>
      <c r="G18" s="117">
        <v>2694000</v>
      </c>
      <c r="H18" s="117">
        <v>0</v>
      </c>
      <c r="I18" s="117">
        <v>11122000</v>
      </c>
      <c r="J18" s="117">
        <v>0</v>
      </c>
      <c r="K18" s="117">
        <v>0</v>
      </c>
      <c r="L18" s="117">
        <v>256000</v>
      </c>
      <c r="M18" s="117">
        <v>4000</v>
      </c>
      <c r="N18" s="117">
        <v>80000</v>
      </c>
      <c r="O18" s="117">
        <v>1319000</v>
      </c>
      <c r="P18" s="117">
        <v>0</v>
      </c>
      <c r="Q18" s="117">
        <v>136000</v>
      </c>
      <c r="R18" s="118" t="s">
        <v>794</v>
      </c>
      <c r="S18" s="116">
        <v>11005031</v>
      </c>
      <c r="T18" s="100"/>
      <c r="U18" s="100"/>
      <c r="V18" s="100"/>
      <c r="W18" s="100"/>
      <c r="X18" s="100"/>
      <c r="Y18" s="100"/>
      <c r="Z18" s="100"/>
      <c r="AA18" s="101"/>
      <c r="AB18" s="101"/>
    </row>
    <row r="19" spans="1:28" ht="15">
      <c r="A19" s="109" t="str">
        <f>INDEX('Tabel 3.1'!$C$9:$C$579,MATCH('Data -enkelt, resultat'!S19,'Tabel 3.1'!$IV$9:$IV$579,0))&amp;" - "&amp;INDEX('Tabel 3.1'!$D$9:$D$579,MATCH('Data -enkelt, resultat'!S19,'Tabel 3.1'!$IV$9:$IV$579,0))</f>
        <v>Danske Invest - Globale Virksomhedsobligationer</v>
      </c>
      <c r="B19" s="116">
        <v>201412</v>
      </c>
      <c r="C19" s="116">
        <v>11005</v>
      </c>
      <c r="D19" s="116">
        <v>33</v>
      </c>
      <c r="E19" s="117">
        <v>103403000</v>
      </c>
      <c r="F19" s="117">
        <v>0</v>
      </c>
      <c r="G19" s="117">
        <v>0</v>
      </c>
      <c r="H19" s="117">
        <v>112409000</v>
      </c>
      <c r="I19" s="117">
        <v>0</v>
      </c>
      <c r="J19" s="117">
        <v>0</v>
      </c>
      <c r="K19" s="117">
        <v>27509000</v>
      </c>
      <c r="L19" s="117">
        <v>7221000</v>
      </c>
      <c r="M19" s="117">
        <v>0</v>
      </c>
      <c r="N19" s="117">
        <v>354000</v>
      </c>
      <c r="O19" s="117">
        <v>27559000</v>
      </c>
      <c r="P19" s="117">
        <v>0</v>
      </c>
      <c r="Q19" s="117">
        <v>0</v>
      </c>
      <c r="R19" s="118" t="s">
        <v>794</v>
      </c>
      <c r="S19" s="116">
        <v>11005033</v>
      </c>
      <c r="T19" s="100"/>
      <c r="U19" s="100"/>
      <c r="V19" s="100"/>
      <c r="W19" s="100"/>
      <c r="X19" s="100"/>
      <c r="Y19" s="100"/>
      <c r="Z19" s="100"/>
      <c r="AA19" s="101"/>
      <c r="AB19" s="101"/>
    </row>
    <row r="20" spans="1:28" ht="15">
      <c r="A20" s="109" t="str">
        <f>INDEX('Tabel 3.1'!$C$9:$C$579,MATCH('Data -enkelt, resultat'!S20,'Tabel 3.1'!$IV$9:$IV$579,0))&amp;" - "&amp;INDEX('Tabel 3.1'!$D$9:$D$579,MATCH('Data -enkelt, resultat'!S20,'Tabel 3.1'!$IV$9:$IV$579,0))</f>
        <v>Danske Invest - Danske Lange Obligationer</v>
      </c>
      <c r="B20" s="116">
        <v>201412</v>
      </c>
      <c r="C20" s="116">
        <v>11005</v>
      </c>
      <c r="D20" s="116">
        <v>34</v>
      </c>
      <c r="E20" s="117">
        <v>115236000</v>
      </c>
      <c r="F20" s="117">
        <v>0</v>
      </c>
      <c r="G20" s="117">
        <v>0</v>
      </c>
      <c r="H20" s="117">
        <v>270353000</v>
      </c>
      <c r="I20" s="117">
        <v>0</v>
      </c>
      <c r="J20" s="117">
        <v>0</v>
      </c>
      <c r="K20" s="117">
        <v>5802000</v>
      </c>
      <c r="L20" s="117">
        <v>7000</v>
      </c>
      <c r="M20" s="117">
        <v>0</v>
      </c>
      <c r="N20" s="117">
        <v>0</v>
      </c>
      <c r="O20" s="117">
        <v>24542000</v>
      </c>
      <c r="P20" s="117">
        <v>0</v>
      </c>
      <c r="Q20" s="117">
        <v>0</v>
      </c>
      <c r="R20" s="118" t="s">
        <v>794</v>
      </c>
      <c r="S20" s="116">
        <v>11005034</v>
      </c>
      <c r="T20" s="100"/>
      <c r="U20" s="100"/>
      <c r="V20" s="100"/>
      <c r="W20" s="100"/>
      <c r="X20" s="100"/>
      <c r="Y20" s="100"/>
      <c r="Z20" s="100"/>
      <c r="AA20" s="101"/>
      <c r="AB20" s="101"/>
    </row>
    <row r="21" spans="1:28" ht="15">
      <c r="A21" s="109" t="str">
        <f>INDEX('Tabel 3.1'!$C$9:$C$579,MATCH('Data -enkelt, resultat'!S21,'Tabel 3.1'!$IV$9:$IV$579,0))&amp;" - "&amp;INDEX('Tabel 3.1'!$D$9:$D$579,MATCH('Data -enkelt, resultat'!S21,'Tabel 3.1'!$IV$9:$IV$579,0))</f>
        <v>Danske Invest - Danmark - Akkumulerende</v>
      </c>
      <c r="B21" s="116">
        <v>201412</v>
      </c>
      <c r="C21" s="116">
        <v>11005</v>
      </c>
      <c r="D21" s="116">
        <v>37</v>
      </c>
      <c r="E21" s="117">
        <v>1769000</v>
      </c>
      <c r="F21" s="117">
        <v>0</v>
      </c>
      <c r="G21" s="117">
        <v>39398000</v>
      </c>
      <c r="H21" s="117">
        <v>0</v>
      </c>
      <c r="I21" s="117">
        <v>520353000</v>
      </c>
      <c r="J21" s="117">
        <v>0</v>
      </c>
      <c r="K21" s="117">
        <v>0</v>
      </c>
      <c r="L21" s="117">
        <v>0</v>
      </c>
      <c r="M21" s="117">
        <v>0</v>
      </c>
      <c r="N21" s="117">
        <v>885000</v>
      </c>
      <c r="O21" s="117">
        <v>31704000</v>
      </c>
      <c r="P21" s="117">
        <v>0</v>
      </c>
      <c r="Q21" s="117">
        <v>5700000</v>
      </c>
      <c r="R21" s="118" t="s">
        <v>794</v>
      </c>
      <c r="S21" s="116">
        <v>11005037</v>
      </c>
      <c r="T21" s="100"/>
      <c r="U21" s="100"/>
      <c r="V21" s="100"/>
      <c r="W21" s="100"/>
      <c r="X21" s="100"/>
      <c r="Y21" s="100"/>
      <c r="Z21" s="100"/>
      <c r="AA21" s="101"/>
      <c r="AB21" s="101"/>
    </row>
    <row r="22" spans="1:28" ht="15">
      <c r="A22" s="109" t="str">
        <f>INDEX('Tabel 3.1'!$C$9:$C$579,MATCH('Data -enkelt, resultat'!S22,'Tabel 3.1'!$IV$9:$IV$579,0))&amp;" - "&amp;INDEX('Tabel 3.1'!$D$9:$D$579,MATCH('Data -enkelt, resultat'!S22,'Tabel 3.1'!$IV$9:$IV$579,0))</f>
        <v>Danske Invest - Global StockPicking - Akkumulerende KL</v>
      </c>
      <c r="B22" s="116">
        <v>201412</v>
      </c>
      <c r="C22" s="116">
        <v>11005</v>
      </c>
      <c r="D22" s="116">
        <v>38</v>
      </c>
      <c r="E22" s="117">
        <v>71000</v>
      </c>
      <c r="F22" s="117">
        <v>1000</v>
      </c>
      <c r="G22" s="117">
        <v>100376000</v>
      </c>
      <c r="H22" s="117">
        <v>0</v>
      </c>
      <c r="I22" s="117">
        <v>407131000</v>
      </c>
      <c r="J22" s="117">
        <v>0</v>
      </c>
      <c r="K22" s="117">
        <v>0</v>
      </c>
      <c r="L22" s="117">
        <v>11853000</v>
      </c>
      <c r="M22" s="117">
        <v>510000</v>
      </c>
      <c r="N22" s="117">
        <v>2186000</v>
      </c>
      <c r="O22" s="117">
        <v>49624000</v>
      </c>
      <c r="P22" s="117">
        <v>0</v>
      </c>
      <c r="Q22" s="117">
        <v>5864000</v>
      </c>
      <c r="R22" s="118" t="s">
        <v>794</v>
      </c>
      <c r="S22" s="116">
        <v>11005038</v>
      </c>
      <c r="T22" s="100"/>
      <c r="U22" s="100"/>
      <c r="V22" s="100"/>
      <c r="W22" s="100"/>
      <c r="X22" s="100"/>
      <c r="Y22" s="100"/>
      <c r="Z22" s="100"/>
      <c r="AA22" s="101"/>
      <c r="AB22" s="101"/>
    </row>
    <row r="23" spans="1:28" ht="15">
      <c r="A23" s="109" t="str">
        <f>INDEX('Tabel 3.1'!$C$9:$C$579,MATCH('Data -enkelt, resultat'!S23,'Tabel 3.1'!$IV$9:$IV$579,0))&amp;" - "&amp;INDEX('Tabel 3.1'!$D$9:$D$579,MATCH('Data -enkelt, resultat'!S23,'Tabel 3.1'!$IV$9:$IV$579,0))</f>
        <v>Danske Invest - Nye Markeder Obligationer</v>
      </c>
      <c r="B23" s="116">
        <v>201412</v>
      </c>
      <c r="C23" s="116">
        <v>11005</v>
      </c>
      <c r="D23" s="116">
        <v>39</v>
      </c>
      <c r="E23" s="117">
        <v>597034000</v>
      </c>
      <c r="F23" s="117">
        <v>9000</v>
      </c>
      <c r="G23" s="117">
        <v>0</v>
      </c>
      <c r="H23" s="117">
        <v>1108565000</v>
      </c>
      <c r="I23" s="117">
        <v>0</v>
      </c>
      <c r="J23" s="117">
        <v>0</v>
      </c>
      <c r="K23" s="117">
        <v>1095578000</v>
      </c>
      <c r="L23" s="117">
        <v>1629000</v>
      </c>
      <c r="M23" s="117">
        <v>23000</v>
      </c>
      <c r="N23" s="117">
        <v>319000</v>
      </c>
      <c r="O23" s="117">
        <v>103920000</v>
      </c>
      <c r="P23" s="117">
        <v>0</v>
      </c>
      <c r="Q23" s="117">
        <v>0</v>
      </c>
      <c r="R23" s="118" t="s">
        <v>794</v>
      </c>
      <c r="S23" s="116">
        <v>11005039</v>
      </c>
      <c r="T23" s="100"/>
      <c r="U23" s="100"/>
      <c r="V23" s="100"/>
      <c r="W23" s="100"/>
      <c r="X23" s="100"/>
      <c r="Y23" s="100"/>
      <c r="Z23" s="100"/>
      <c r="AA23" s="101"/>
      <c r="AB23" s="101"/>
    </row>
    <row r="24" spans="1:28" ht="15">
      <c r="A24" s="109" t="str">
        <f>INDEX('Tabel 3.1'!$C$9:$C$579,MATCH('Data -enkelt, resultat'!S24,'Tabel 3.1'!$IV$9:$IV$579,0))&amp;" - "&amp;INDEX('Tabel 3.1'!$D$9:$D$579,MATCH('Data -enkelt, resultat'!S24,'Tabel 3.1'!$IV$9:$IV$579,0))</f>
        <v>Danske Invest - Kina</v>
      </c>
      <c r="B24" s="116">
        <v>201412</v>
      </c>
      <c r="C24" s="116">
        <v>11005</v>
      </c>
      <c r="D24" s="116">
        <v>41</v>
      </c>
      <c r="E24" s="117">
        <v>0</v>
      </c>
      <c r="F24" s="117">
        <v>0</v>
      </c>
      <c r="G24" s="117">
        <v>13180000</v>
      </c>
      <c r="H24" s="117">
        <v>0</v>
      </c>
      <c r="I24" s="117">
        <v>74701000</v>
      </c>
      <c r="J24" s="117">
        <v>0</v>
      </c>
      <c r="K24" s="117">
        <v>0</v>
      </c>
      <c r="L24" s="117">
        <v>1252000</v>
      </c>
      <c r="M24" s="117">
        <v>2000</v>
      </c>
      <c r="N24" s="117">
        <v>1768000</v>
      </c>
      <c r="O24" s="117">
        <v>7202000</v>
      </c>
      <c r="P24" s="117">
        <v>0</v>
      </c>
      <c r="Q24" s="117">
        <v>892000</v>
      </c>
      <c r="R24" s="118" t="s">
        <v>794</v>
      </c>
      <c r="S24" s="116">
        <v>11005041</v>
      </c>
      <c r="T24" s="100"/>
      <c r="U24" s="100"/>
      <c r="V24" s="100"/>
      <c r="W24" s="100"/>
      <c r="X24" s="100"/>
      <c r="Y24" s="100"/>
      <c r="Z24" s="100"/>
      <c r="AA24" s="101"/>
      <c r="AB24" s="101"/>
    </row>
    <row r="25" spans="1:28" ht="15">
      <c r="A25" s="109" t="str">
        <f>INDEX('Tabel 3.1'!$C$9:$C$579,MATCH('Data -enkelt, resultat'!S25,'Tabel 3.1'!$IV$9:$IV$579,0))&amp;" - "&amp;INDEX('Tabel 3.1'!$D$9:$D$579,MATCH('Data -enkelt, resultat'!S25,'Tabel 3.1'!$IV$9:$IV$579,0))</f>
        <v>Danske Invest - Danske Korte Obligationer</v>
      </c>
      <c r="B25" s="116">
        <v>201412</v>
      </c>
      <c r="C25" s="116">
        <v>11005</v>
      </c>
      <c r="D25" s="116">
        <v>43</v>
      </c>
      <c r="E25" s="117">
        <v>85467000</v>
      </c>
      <c r="F25" s="117">
        <v>0</v>
      </c>
      <c r="G25" s="117">
        <v>0</v>
      </c>
      <c r="H25" s="117">
        <v>7123000</v>
      </c>
      <c r="I25" s="117">
        <v>0</v>
      </c>
      <c r="J25" s="117">
        <v>0</v>
      </c>
      <c r="K25" s="117">
        <v>178000</v>
      </c>
      <c r="L25" s="117">
        <v>4000</v>
      </c>
      <c r="M25" s="117">
        <v>0</v>
      </c>
      <c r="N25" s="117">
        <v>0</v>
      </c>
      <c r="O25" s="117">
        <v>15484000</v>
      </c>
      <c r="P25" s="117">
        <v>0</v>
      </c>
      <c r="Q25" s="117">
        <v>0</v>
      </c>
      <c r="R25" s="118" t="s">
        <v>794</v>
      </c>
      <c r="S25" s="116">
        <v>11005043</v>
      </c>
      <c r="T25" s="100"/>
      <c r="U25" s="100"/>
      <c r="V25" s="100"/>
      <c r="W25" s="100"/>
      <c r="X25" s="100"/>
      <c r="Y25" s="100"/>
      <c r="Z25" s="100"/>
      <c r="AA25" s="101"/>
      <c r="AB25" s="101"/>
    </row>
    <row r="26" spans="1:28" ht="15">
      <c r="A26" s="109" t="str">
        <f>INDEX('Tabel 3.1'!$C$9:$C$579,MATCH('Data -enkelt, resultat'!S26,'Tabel 3.1'!$IV$9:$IV$579,0))&amp;" - "&amp;INDEX('Tabel 3.1'!$D$9:$D$579,MATCH('Data -enkelt, resultat'!S26,'Tabel 3.1'!$IV$9:$IV$579,0))</f>
        <v>Danske Invest - Europa Valutasikret - Akkumulerende</v>
      </c>
      <c r="B26" s="116">
        <v>201412</v>
      </c>
      <c r="C26" s="116">
        <v>11005</v>
      </c>
      <c r="D26" s="116">
        <v>44</v>
      </c>
      <c r="E26" s="117">
        <v>8000</v>
      </c>
      <c r="F26" s="117">
        <v>0</v>
      </c>
      <c r="G26" s="117">
        <v>17250000</v>
      </c>
      <c r="H26" s="117">
        <v>0</v>
      </c>
      <c r="I26" s="117">
        <v>17231000</v>
      </c>
      <c r="J26" s="117">
        <v>0</v>
      </c>
      <c r="K26" s="117">
        <v>11135000</v>
      </c>
      <c r="L26" s="117">
        <v>26000</v>
      </c>
      <c r="M26" s="117">
        <v>20000</v>
      </c>
      <c r="N26" s="117">
        <v>268000</v>
      </c>
      <c r="O26" s="117">
        <v>6846000</v>
      </c>
      <c r="P26" s="117">
        <v>0</v>
      </c>
      <c r="Q26" s="117">
        <v>142000</v>
      </c>
      <c r="R26" s="118" t="s">
        <v>794</v>
      </c>
      <c r="S26" s="116">
        <v>11005044</v>
      </c>
      <c r="T26" s="100"/>
      <c r="U26" s="100"/>
      <c r="V26" s="100"/>
      <c r="W26" s="100"/>
      <c r="X26" s="100"/>
      <c r="Y26" s="100"/>
      <c r="Z26" s="100"/>
      <c r="AA26" s="101"/>
      <c r="AB26" s="101"/>
    </row>
    <row r="27" spans="1:28" ht="15">
      <c r="A27" s="109" t="str">
        <f>INDEX('Tabel 3.1'!$C$9:$C$579,MATCH('Data -enkelt, resultat'!S27,'Tabel 3.1'!$IV$9:$IV$579,0))&amp;" - "&amp;INDEX('Tabel 3.1'!$D$9:$D$579,MATCH('Data -enkelt, resultat'!S27,'Tabel 3.1'!$IV$9:$IV$579,0))</f>
        <v>Danske Invest - USA - Akkumulerende KL</v>
      </c>
      <c r="B27" s="116">
        <v>201412</v>
      </c>
      <c r="C27" s="116">
        <v>11005</v>
      </c>
      <c r="D27" s="116">
        <v>45</v>
      </c>
      <c r="E27" s="117">
        <v>24000</v>
      </c>
      <c r="F27" s="117">
        <v>0</v>
      </c>
      <c r="G27" s="117">
        <v>87543000</v>
      </c>
      <c r="H27" s="117">
        <v>0</v>
      </c>
      <c r="I27" s="117">
        <v>802276000</v>
      </c>
      <c r="J27" s="117">
        <v>0</v>
      </c>
      <c r="K27" s="117">
        <v>195869000</v>
      </c>
      <c r="L27" s="117">
        <v>27444000</v>
      </c>
      <c r="M27" s="117">
        <v>186000</v>
      </c>
      <c r="N27" s="117">
        <v>969000</v>
      </c>
      <c r="O27" s="117">
        <v>49545000</v>
      </c>
      <c r="P27" s="117">
        <v>0</v>
      </c>
      <c r="Q27" s="117">
        <v>11541000</v>
      </c>
      <c r="R27" s="118" t="s">
        <v>794</v>
      </c>
      <c r="S27" s="116">
        <v>11005045</v>
      </c>
      <c r="T27" s="100"/>
      <c r="U27" s="100"/>
      <c r="V27" s="100"/>
      <c r="W27" s="100"/>
      <c r="X27" s="100"/>
      <c r="Y27" s="100"/>
      <c r="Z27" s="100"/>
      <c r="AA27" s="101"/>
      <c r="AB27" s="101"/>
    </row>
    <row r="28" spans="1:28" ht="15">
      <c r="A28" s="109" t="str">
        <f>INDEX('Tabel 3.1'!$C$9:$C$579,MATCH('Data -enkelt, resultat'!S28,'Tabel 3.1'!$IV$9:$IV$579,0))&amp;" - "&amp;INDEX('Tabel 3.1'!$D$9:$D$579,MATCH('Data -enkelt, resultat'!S28,'Tabel 3.1'!$IV$9:$IV$579,0))</f>
        <v>Danske Invest - Mix - Akkumulerende</v>
      </c>
      <c r="B28" s="116">
        <v>201412</v>
      </c>
      <c r="C28" s="116">
        <v>11005</v>
      </c>
      <c r="D28" s="116">
        <v>46</v>
      </c>
      <c r="E28" s="117">
        <v>21318000</v>
      </c>
      <c r="F28" s="117">
        <v>0</v>
      </c>
      <c r="G28" s="117">
        <v>24815000</v>
      </c>
      <c r="H28" s="117">
        <v>9523000</v>
      </c>
      <c r="I28" s="117">
        <v>70733000</v>
      </c>
      <c r="J28" s="117">
        <v>0</v>
      </c>
      <c r="K28" s="117">
        <v>0</v>
      </c>
      <c r="L28" s="117">
        <v>278000</v>
      </c>
      <c r="M28" s="117">
        <v>0</v>
      </c>
      <c r="N28" s="117">
        <v>32000</v>
      </c>
      <c r="O28" s="117">
        <v>21012000</v>
      </c>
      <c r="P28" s="117">
        <v>0</v>
      </c>
      <c r="Q28" s="117">
        <v>1935000</v>
      </c>
      <c r="R28" s="118" t="s">
        <v>794</v>
      </c>
      <c r="S28" s="116">
        <v>11005046</v>
      </c>
      <c r="T28" s="100"/>
      <c r="U28" s="100"/>
      <c r="V28" s="100"/>
      <c r="W28" s="100"/>
      <c r="X28" s="100"/>
      <c r="Y28" s="100"/>
      <c r="Z28" s="100"/>
      <c r="AA28" s="101"/>
      <c r="AB28" s="101"/>
    </row>
    <row r="29" spans="1:28" ht="15">
      <c r="A29" s="109" t="str">
        <f>INDEX('Tabel 3.1'!$C$9:$C$579,MATCH('Data -enkelt, resultat'!S29,'Tabel 3.1'!$IV$9:$IV$579,0))&amp;" - "&amp;INDEX('Tabel 3.1'!$D$9:$D$579,MATCH('Data -enkelt, resultat'!S29,'Tabel 3.1'!$IV$9:$IV$579,0))</f>
        <v>Danske Invest - Mix Obligationer - Akkumulerende</v>
      </c>
      <c r="B29" s="116">
        <v>201412</v>
      </c>
      <c r="C29" s="116">
        <v>11005</v>
      </c>
      <c r="D29" s="116">
        <v>47</v>
      </c>
      <c r="E29" s="117">
        <v>14243000</v>
      </c>
      <c r="F29" s="117">
        <v>0</v>
      </c>
      <c r="G29" s="117">
        <v>4550000</v>
      </c>
      <c r="H29" s="117">
        <v>10223000</v>
      </c>
      <c r="I29" s="117">
        <v>4866000</v>
      </c>
      <c r="J29" s="117">
        <v>0</v>
      </c>
      <c r="K29" s="117">
        <v>70000</v>
      </c>
      <c r="L29" s="117">
        <v>195000</v>
      </c>
      <c r="M29" s="117">
        <v>0</v>
      </c>
      <c r="N29" s="117">
        <v>11000</v>
      </c>
      <c r="O29" s="117">
        <v>7439000</v>
      </c>
      <c r="P29" s="117">
        <v>0</v>
      </c>
      <c r="Q29" s="117">
        <v>0</v>
      </c>
      <c r="R29" s="118" t="s">
        <v>794</v>
      </c>
      <c r="S29" s="116">
        <v>11005047</v>
      </c>
      <c r="T29" s="100"/>
      <c r="U29" s="100"/>
      <c r="V29" s="100"/>
      <c r="W29" s="100"/>
      <c r="X29" s="100"/>
      <c r="Y29" s="100"/>
      <c r="Z29" s="100"/>
      <c r="AA29" s="101"/>
      <c r="AB29" s="101"/>
    </row>
    <row r="30" spans="1:28" ht="15">
      <c r="A30" s="109" t="str">
        <f>INDEX('Tabel 3.1'!$C$9:$C$579,MATCH('Data -enkelt, resultat'!S30,'Tabel 3.1'!$IV$9:$IV$579,0))&amp;" - "&amp;INDEX('Tabel 3.1'!$D$9:$D$579,MATCH('Data -enkelt, resultat'!S30,'Tabel 3.1'!$IV$9:$IV$579,0))</f>
        <v>Danske Invest - Tyskland</v>
      </c>
      <c r="B30" s="116">
        <v>201412</v>
      </c>
      <c r="C30" s="116">
        <v>11005</v>
      </c>
      <c r="D30" s="116">
        <v>48</v>
      </c>
      <c r="E30" s="117">
        <v>1000</v>
      </c>
      <c r="F30" s="117">
        <v>0</v>
      </c>
      <c r="G30" s="117">
        <v>29433000</v>
      </c>
      <c r="H30" s="117">
        <v>0</v>
      </c>
      <c r="I30" s="117">
        <v>52285000</v>
      </c>
      <c r="J30" s="117">
        <v>0</v>
      </c>
      <c r="K30" s="117">
        <v>0</v>
      </c>
      <c r="L30" s="117">
        <v>1163000</v>
      </c>
      <c r="M30" s="117">
        <v>267000</v>
      </c>
      <c r="N30" s="117">
        <v>510000</v>
      </c>
      <c r="O30" s="117">
        <v>19490000</v>
      </c>
      <c r="P30" s="117">
        <v>0</v>
      </c>
      <c r="Q30" s="117">
        <v>4361000</v>
      </c>
      <c r="R30" s="118" t="s">
        <v>794</v>
      </c>
      <c r="S30" s="116">
        <v>11005048</v>
      </c>
      <c r="T30" s="100"/>
      <c r="U30" s="100"/>
      <c r="V30" s="100"/>
      <c r="W30" s="100"/>
      <c r="X30" s="100"/>
      <c r="Y30" s="100"/>
      <c r="Z30" s="100"/>
      <c r="AA30" s="101"/>
      <c r="AB30" s="101"/>
    </row>
    <row r="31" spans="1:28" ht="15">
      <c r="A31" s="109" t="str">
        <f>INDEX('Tabel 3.1'!$C$9:$C$579,MATCH('Data -enkelt, resultat'!S31,'Tabel 3.1'!$IV$9:$IV$579,0))&amp;" - "&amp;INDEX('Tabel 3.1'!$D$9:$D$579,MATCH('Data -enkelt, resultat'!S31,'Tabel 3.1'!$IV$9:$IV$579,0))</f>
        <v>Danske Invest - Nye Markeder Obligationer Lokal Valuta</v>
      </c>
      <c r="B31" s="116">
        <v>201412</v>
      </c>
      <c r="C31" s="116">
        <v>11005</v>
      </c>
      <c r="D31" s="116">
        <v>49</v>
      </c>
      <c r="E31" s="117">
        <v>346539000</v>
      </c>
      <c r="F31" s="117">
        <v>0</v>
      </c>
      <c r="G31" s="117">
        <v>0</v>
      </c>
      <c r="H31" s="117">
        <v>98791000</v>
      </c>
      <c r="I31" s="117">
        <v>0</v>
      </c>
      <c r="J31" s="117">
        <v>0</v>
      </c>
      <c r="K31" s="117">
        <v>375994000</v>
      </c>
      <c r="L31" s="117">
        <v>202301000</v>
      </c>
      <c r="M31" s="117">
        <v>1218000</v>
      </c>
      <c r="N31" s="117">
        <v>1406000</v>
      </c>
      <c r="O31" s="117">
        <v>63944000</v>
      </c>
      <c r="P31" s="117">
        <v>0</v>
      </c>
      <c r="Q31" s="117">
        <v>571000</v>
      </c>
      <c r="R31" s="118" t="s">
        <v>794</v>
      </c>
      <c r="S31" s="116">
        <v>11005049</v>
      </c>
      <c r="T31" s="100"/>
      <c r="U31" s="100"/>
      <c r="V31" s="100"/>
      <c r="W31" s="100"/>
      <c r="X31" s="100"/>
      <c r="Y31" s="100"/>
      <c r="Z31" s="100"/>
      <c r="AA31" s="101"/>
      <c r="AB31" s="101"/>
    </row>
    <row r="32" spans="1:28" ht="15">
      <c r="A32" s="109" t="str">
        <f>INDEX('Tabel 3.1'!$C$9:$C$579,MATCH('Data -enkelt, resultat'!S32,'Tabel 3.1'!$IV$9:$IV$579,0))&amp;" - "&amp;INDEX('Tabel 3.1'!$D$9:$D$579,MATCH('Data -enkelt, resultat'!S32,'Tabel 3.1'!$IV$9:$IV$579,0))</f>
        <v>Danske Invest - Nye Markeder - Akkumulerende KL</v>
      </c>
      <c r="B32" s="116">
        <v>201412</v>
      </c>
      <c r="C32" s="116">
        <v>11005</v>
      </c>
      <c r="D32" s="116">
        <v>50</v>
      </c>
      <c r="E32" s="117">
        <v>27000</v>
      </c>
      <c r="F32" s="117">
        <v>9000</v>
      </c>
      <c r="G32" s="117">
        <v>30234000</v>
      </c>
      <c r="H32" s="117">
        <v>0</v>
      </c>
      <c r="I32" s="117">
        <v>95569000</v>
      </c>
      <c r="J32" s="117">
        <v>0</v>
      </c>
      <c r="K32" s="117">
        <v>0</v>
      </c>
      <c r="L32" s="117">
        <v>2359000</v>
      </c>
      <c r="M32" s="117">
        <v>581000</v>
      </c>
      <c r="N32" s="117">
        <v>0</v>
      </c>
      <c r="O32" s="117">
        <v>18188000</v>
      </c>
      <c r="P32" s="117">
        <v>0</v>
      </c>
      <c r="Q32" s="117">
        <v>3294000</v>
      </c>
      <c r="R32" s="118" t="s">
        <v>794</v>
      </c>
      <c r="S32" s="116">
        <v>11005050</v>
      </c>
      <c r="T32" s="100"/>
      <c r="U32" s="100"/>
      <c r="V32" s="100"/>
      <c r="W32" s="100"/>
      <c r="X32" s="100"/>
      <c r="Y32" s="100"/>
      <c r="Z32" s="100"/>
      <c r="AA32" s="101"/>
      <c r="AB32" s="101"/>
    </row>
    <row r="33" spans="1:28" ht="15">
      <c r="A33" s="109" t="str">
        <f>INDEX('Tabel 3.1'!$C$9:$C$579,MATCH('Data -enkelt, resultat'!S33,'Tabel 3.1'!$IV$9:$IV$579,0))&amp;" - "&amp;INDEX('Tabel 3.1'!$D$9:$D$579,MATCH('Data -enkelt, resultat'!S33,'Tabel 3.1'!$IV$9:$IV$579,0))</f>
        <v>Danske Invest - Europa Højt Udbytte - Akkumulerende KL</v>
      </c>
      <c r="B33" s="116">
        <v>201412</v>
      </c>
      <c r="C33" s="116">
        <v>11005</v>
      </c>
      <c r="D33" s="116">
        <v>51</v>
      </c>
      <c r="E33" s="117">
        <v>10000</v>
      </c>
      <c r="F33" s="117">
        <v>0</v>
      </c>
      <c r="G33" s="117">
        <v>47874000</v>
      </c>
      <c r="H33" s="117">
        <v>0</v>
      </c>
      <c r="I33" s="117">
        <v>37743000</v>
      </c>
      <c r="J33" s="117">
        <v>0</v>
      </c>
      <c r="K33" s="117">
        <v>0</v>
      </c>
      <c r="L33" s="117">
        <v>1117000</v>
      </c>
      <c r="M33" s="117">
        <v>77000</v>
      </c>
      <c r="N33" s="117">
        <v>407000</v>
      </c>
      <c r="O33" s="117">
        <v>12944000</v>
      </c>
      <c r="P33" s="117">
        <v>0</v>
      </c>
      <c r="Q33" s="117">
        <v>2143000</v>
      </c>
      <c r="R33" s="118" t="s">
        <v>794</v>
      </c>
      <c r="S33" s="116">
        <v>11005051</v>
      </c>
      <c r="T33" s="100"/>
      <c r="U33" s="100"/>
      <c r="V33" s="100"/>
      <c r="W33" s="100"/>
      <c r="X33" s="100"/>
      <c r="Y33" s="100"/>
      <c r="Z33" s="100"/>
      <c r="AA33" s="101"/>
      <c r="AB33" s="101"/>
    </row>
    <row r="34" spans="1:28" ht="15">
      <c r="A34" s="109" t="str">
        <f>INDEX('Tabel 3.1'!$C$9:$C$579,MATCH('Data -enkelt, resultat'!S34,'Tabel 3.1'!$IV$9:$IV$579,0))&amp;" - "&amp;INDEX('Tabel 3.1'!$D$9:$D$579,MATCH('Data -enkelt, resultat'!S34,'Tabel 3.1'!$IV$9:$IV$579,0))</f>
        <v>Danske Invest - Fonde</v>
      </c>
      <c r="B34" s="116">
        <v>201412</v>
      </c>
      <c r="C34" s="116">
        <v>11005</v>
      </c>
      <c r="D34" s="116">
        <v>52</v>
      </c>
      <c r="E34" s="117">
        <v>75101000</v>
      </c>
      <c r="F34" s="117">
        <v>0</v>
      </c>
      <c r="G34" s="117">
        <v>0</v>
      </c>
      <c r="H34" s="117">
        <v>8744000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14063000</v>
      </c>
      <c r="P34" s="117">
        <v>0</v>
      </c>
      <c r="Q34" s="117">
        <v>0</v>
      </c>
      <c r="R34" s="118" t="s">
        <v>794</v>
      </c>
      <c r="S34" s="116">
        <v>11005052</v>
      </c>
      <c r="T34" s="100"/>
      <c r="U34" s="100"/>
      <c r="V34" s="100"/>
      <c r="W34" s="100"/>
      <c r="X34" s="100"/>
      <c r="Y34" s="100"/>
      <c r="Z34" s="100"/>
      <c r="AA34" s="101"/>
      <c r="AB34" s="101"/>
    </row>
    <row r="35" spans="1:28" ht="15">
      <c r="A35" s="109" t="str">
        <f>INDEX('Tabel 3.1'!$C$9:$C$579,MATCH('Data -enkelt, resultat'!S35,'Tabel 3.1'!$IV$9:$IV$579,0))&amp;" - "&amp;INDEX('Tabel 3.1'!$D$9:$D$579,MATCH('Data -enkelt, resultat'!S35,'Tabel 3.1'!$IV$9:$IV$579,0))</f>
        <v>Danske Invest - Udenlandske Obligationsmarkeder</v>
      </c>
      <c r="B35" s="116">
        <v>201412</v>
      </c>
      <c r="C35" s="116">
        <v>11005</v>
      </c>
      <c r="D35" s="116">
        <v>54</v>
      </c>
      <c r="E35" s="117">
        <v>40930000</v>
      </c>
      <c r="F35" s="117">
        <v>0</v>
      </c>
      <c r="G35" s="117">
        <v>5663000</v>
      </c>
      <c r="H35" s="117">
        <v>41066000</v>
      </c>
      <c r="I35" s="117">
        <v>7438000</v>
      </c>
      <c r="J35" s="117">
        <v>0</v>
      </c>
      <c r="K35" s="117">
        <v>13558000</v>
      </c>
      <c r="L35" s="117">
        <v>2654000</v>
      </c>
      <c r="M35" s="117">
        <v>0</v>
      </c>
      <c r="N35" s="117">
        <v>233000</v>
      </c>
      <c r="O35" s="117">
        <v>13588000</v>
      </c>
      <c r="P35" s="117">
        <v>0</v>
      </c>
      <c r="Q35" s="117">
        <v>0</v>
      </c>
      <c r="R35" s="118" t="s">
        <v>794</v>
      </c>
      <c r="S35" s="116">
        <v>11005054</v>
      </c>
      <c r="T35" s="100"/>
      <c r="U35" s="100"/>
      <c r="V35" s="100"/>
      <c r="W35" s="100"/>
      <c r="X35" s="100"/>
      <c r="Y35" s="100"/>
      <c r="Z35" s="100"/>
      <c r="AA35" s="101"/>
      <c r="AB35" s="101"/>
    </row>
    <row r="36" spans="1:28" ht="15">
      <c r="A36" s="109" t="str">
        <f>INDEX('Tabel 3.1'!$C$9:$C$579,MATCH('Data -enkelt, resultat'!S36,'Tabel 3.1'!$IV$9:$IV$579,0))&amp;" - "&amp;INDEX('Tabel 3.1'!$D$9:$D$579,MATCH('Data -enkelt, resultat'!S36,'Tabel 3.1'!$IV$9:$IV$579,0))</f>
        <v>Danske Invest - Global Indeks</v>
      </c>
      <c r="B36" s="116">
        <v>201412</v>
      </c>
      <c r="C36" s="116">
        <v>11005</v>
      </c>
      <c r="D36" s="116">
        <v>56</v>
      </c>
      <c r="E36" s="117">
        <v>20000</v>
      </c>
      <c r="F36" s="117">
        <v>1000</v>
      </c>
      <c r="G36" s="117">
        <v>57887000</v>
      </c>
      <c r="H36" s="117">
        <v>0</v>
      </c>
      <c r="I36" s="117">
        <v>315552000</v>
      </c>
      <c r="J36" s="117">
        <v>0</v>
      </c>
      <c r="K36" s="117">
        <v>0</v>
      </c>
      <c r="L36" s="117">
        <v>1958000</v>
      </c>
      <c r="M36" s="117">
        <v>203000</v>
      </c>
      <c r="N36" s="117">
        <v>56000</v>
      </c>
      <c r="O36" s="117">
        <v>11907000</v>
      </c>
      <c r="P36" s="117">
        <v>0</v>
      </c>
      <c r="Q36" s="117">
        <v>4214000</v>
      </c>
      <c r="R36" s="118" t="s">
        <v>794</v>
      </c>
      <c r="S36" s="116">
        <v>11005056</v>
      </c>
      <c r="T36" s="100"/>
      <c r="U36" s="100"/>
      <c r="V36" s="100"/>
      <c r="W36" s="100"/>
      <c r="X36" s="100"/>
      <c r="Y36" s="100"/>
      <c r="Z36" s="100"/>
      <c r="AA36" s="101"/>
      <c r="AB36" s="101"/>
    </row>
    <row r="37" spans="1:28" ht="15">
      <c r="A37" s="109" t="str">
        <f>INDEX('Tabel 3.1'!$C$9:$C$579,MATCH('Data -enkelt, resultat'!S37,'Tabel 3.1'!$IV$9:$IV$579,0))&amp;" - "&amp;INDEX('Tabel 3.1'!$D$9:$D$579,MATCH('Data -enkelt, resultat'!S37,'Tabel 3.1'!$IV$9:$IV$579,0))</f>
        <v>Danske Invest - Danmark Indeks</v>
      </c>
      <c r="B37" s="116">
        <v>201412</v>
      </c>
      <c r="C37" s="116">
        <v>11005</v>
      </c>
      <c r="D37" s="116">
        <v>58</v>
      </c>
      <c r="E37" s="117">
        <v>442000</v>
      </c>
      <c r="F37" s="117">
        <v>0</v>
      </c>
      <c r="G37" s="117">
        <v>13221000</v>
      </c>
      <c r="H37" s="117">
        <v>0</v>
      </c>
      <c r="I37" s="117">
        <v>94741000</v>
      </c>
      <c r="J37" s="117">
        <v>0</v>
      </c>
      <c r="K37" s="117">
        <v>0</v>
      </c>
      <c r="L37" s="117">
        <v>0</v>
      </c>
      <c r="M37" s="117">
        <v>0</v>
      </c>
      <c r="N37" s="117">
        <v>205000</v>
      </c>
      <c r="O37" s="117">
        <v>3896000</v>
      </c>
      <c r="P37" s="117">
        <v>0</v>
      </c>
      <c r="Q37" s="117">
        <v>63000</v>
      </c>
      <c r="R37" s="118" t="s">
        <v>794</v>
      </c>
      <c r="S37" s="116">
        <v>11005058</v>
      </c>
      <c r="T37" s="100"/>
      <c r="U37" s="100"/>
      <c r="V37" s="100"/>
      <c r="W37" s="100"/>
      <c r="X37" s="100"/>
      <c r="Y37" s="100"/>
      <c r="Z37" s="100"/>
      <c r="AA37" s="101"/>
      <c r="AB37" s="101"/>
    </row>
    <row r="38" spans="1:28" ht="15">
      <c r="A38" s="109" t="str">
        <f>INDEX('Tabel 3.1'!$C$9:$C$579,MATCH('Data -enkelt, resultat'!S38,'Tabel 3.1'!$IV$9:$IV$579,0))&amp;" - "&amp;INDEX('Tabel 3.1'!$D$9:$D$579,MATCH('Data -enkelt, resultat'!S38,'Tabel 3.1'!$IV$9:$IV$579,0))</f>
        <v>Danske Invest - Europa Indeks</v>
      </c>
      <c r="B38" s="116">
        <v>201412</v>
      </c>
      <c r="C38" s="116">
        <v>11005</v>
      </c>
      <c r="D38" s="116">
        <v>59</v>
      </c>
      <c r="E38" s="117">
        <v>25000</v>
      </c>
      <c r="F38" s="117">
        <v>0</v>
      </c>
      <c r="G38" s="117">
        <v>15818000</v>
      </c>
      <c r="H38" s="117">
        <v>0</v>
      </c>
      <c r="I38" s="117">
        <v>9282000</v>
      </c>
      <c r="J38" s="117">
        <v>0</v>
      </c>
      <c r="K38" s="117">
        <v>0</v>
      </c>
      <c r="L38" s="117">
        <v>133000</v>
      </c>
      <c r="M38" s="117">
        <v>22000</v>
      </c>
      <c r="N38" s="117">
        <v>0</v>
      </c>
      <c r="O38" s="117">
        <v>2232000</v>
      </c>
      <c r="P38" s="117">
        <v>0</v>
      </c>
      <c r="Q38" s="117">
        <v>180000</v>
      </c>
      <c r="R38" s="118" t="s">
        <v>794</v>
      </c>
      <c r="S38" s="116">
        <v>11005059</v>
      </c>
      <c r="T38" s="100"/>
      <c r="U38" s="100"/>
      <c r="V38" s="100"/>
      <c r="W38" s="100"/>
      <c r="X38" s="100"/>
      <c r="Y38" s="100"/>
      <c r="Z38" s="100"/>
      <c r="AA38" s="101"/>
      <c r="AB38" s="101"/>
    </row>
    <row r="39" spans="1:28" ht="15">
      <c r="A39" s="109" t="str">
        <f>INDEX('Tabel 3.1'!$C$9:$C$579,MATCH('Data -enkelt, resultat'!S39,'Tabel 3.1'!$IV$9:$IV$579,0))&amp;" - "&amp;INDEX('Tabel 3.1'!$D$9:$D$579,MATCH('Data -enkelt, resultat'!S39,'Tabel 3.1'!$IV$9:$IV$579,0))</f>
        <v>Danske Invest - Fjernøsten Indeks</v>
      </c>
      <c r="B39" s="116">
        <v>201412</v>
      </c>
      <c r="C39" s="116">
        <v>11005</v>
      </c>
      <c r="D39" s="116">
        <v>61</v>
      </c>
      <c r="E39" s="117">
        <v>3000</v>
      </c>
      <c r="F39" s="117">
        <v>0</v>
      </c>
      <c r="G39" s="117">
        <v>3257000</v>
      </c>
      <c r="H39" s="117">
        <v>42000</v>
      </c>
      <c r="I39" s="117">
        <v>16980000</v>
      </c>
      <c r="J39" s="117">
        <v>0</v>
      </c>
      <c r="K39" s="117">
        <v>0</v>
      </c>
      <c r="L39" s="117">
        <v>364000</v>
      </c>
      <c r="M39" s="117">
        <v>1000</v>
      </c>
      <c r="N39" s="117">
        <v>38000</v>
      </c>
      <c r="O39" s="117">
        <v>717000</v>
      </c>
      <c r="P39" s="117">
        <v>0</v>
      </c>
      <c r="Q39" s="117">
        <v>277000</v>
      </c>
      <c r="R39" s="118" t="s">
        <v>794</v>
      </c>
      <c r="S39" s="116">
        <v>11005061</v>
      </c>
      <c r="T39" s="100"/>
      <c r="U39" s="100"/>
      <c r="V39" s="100"/>
      <c r="W39" s="100"/>
      <c r="X39" s="100"/>
      <c r="Y39" s="100"/>
      <c r="Z39" s="100"/>
      <c r="AA39" s="101"/>
      <c r="AB39" s="101"/>
    </row>
    <row r="40" spans="1:28" ht="15">
      <c r="A40" s="109" t="str">
        <f>INDEX('Tabel 3.1'!$C$9:$C$579,MATCH('Data -enkelt, resultat'!S40,'Tabel 3.1'!$IV$9:$IV$579,0))&amp;" - "&amp;INDEX('Tabel 3.1'!$D$9:$D$579,MATCH('Data -enkelt, resultat'!S40,'Tabel 3.1'!$IV$9:$IV$579,0))</f>
        <v>Danske Invest - Norden Indeks</v>
      </c>
      <c r="B40" s="116">
        <v>201412</v>
      </c>
      <c r="C40" s="116">
        <v>11005</v>
      </c>
      <c r="D40" s="116">
        <v>64</v>
      </c>
      <c r="E40" s="117">
        <v>191000</v>
      </c>
      <c r="F40" s="117">
        <v>0</v>
      </c>
      <c r="G40" s="117">
        <v>20976000</v>
      </c>
      <c r="H40" s="117">
        <v>0</v>
      </c>
      <c r="I40" s="117">
        <v>28707000</v>
      </c>
      <c r="J40" s="117">
        <v>0</v>
      </c>
      <c r="K40" s="117">
        <v>0</v>
      </c>
      <c r="L40" s="117">
        <v>263000</v>
      </c>
      <c r="M40" s="117">
        <v>54000</v>
      </c>
      <c r="N40" s="117">
        <v>31000</v>
      </c>
      <c r="O40" s="117">
        <v>3643000</v>
      </c>
      <c r="P40" s="117">
        <v>0</v>
      </c>
      <c r="Q40" s="117">
        <v>4908000</v>
      </c>
      <c r="R40" s="118" t="s">
        <v>794</v>
      </c>
      <c r="S40" s="116">
        <v>11005064</v>
      </c>
      <c r="T40" s="100"/>
      <c r="U40" s="100"/>
      <c r="V40" s="100"/>
      <c r="W40" s="100"/>
      <c r="X40" s="100"/>
      <c r="Y40" s="100"/>
      <c r="Z40" s="100"/>
      <c r="AA40" s="101"/>
      <c r="AB40" s="101"/>
    </row>
    <row r="41" spans="1:28" ht="15">
      <c r="A41" s="109" t="str">
        <f>INDEX('Tabel 3.1'!$C$9:$C$579,MATCH('Data -enkelt, resultat'!S41,'Tabel 3.1'!$IV$9:$IV$579,0))&amp;" - "&amp;INDEX('Tabel 3.1'!$D$9:$D$579,MATCH('Data -enkelt, resultat'!S41,'Tabel 3.1'!$IV$9:$IV$579,0))</f>
        <v>Danske Invest - Global Indeks Valutasikret - Akkumulerende KL</v>
      </c>
      <c r="B41" s="116">
        <v>201412</v>
      </c>
      <c r="C41" s="116">
        <v>11005</v>
      </c>
      <c r="D41" s="116">
        <v>65</v>
      </c>
      <c r="E41" s="117">
        <v>2000</v>
      </c>
      <c r="F41" s="117">
        <v>0</v>
      </c>
      <c r="G41" s="117">
        <v>3472000</v>
      </c>
      <c r="H41" s="117">
        <v>0</v>
      </c>
      <c r="I41" s="117">
        <v>23044000</v>
      </c>
      <c r="J41" s="117">
        <v>0</v>
      </c>
      <c r="K41" s="117">
        <v>15348000</v>
      </c>
      <c r="L41" s="117">
        <v>695000</v>
      </c>
      <c r="M41" s="117">
        <v>8000</v>
      </c>
      <c r="N41" s="117">
        <v>19000</v>
      </c>
      <c r="O41" s="117">
        <v>831000</v>
      </c>
      <c r="P41" s="117">
        <v>0</v>
      </c>
      <c r="Q41" s="117">
        <v>108000</v>
      </c>
      <c r="R41" s="118" t="s">
        <v>794</v>
      </c>
      <c r="S41" s="116">
        <v>11005065</v>
      </c>
      <c r="T41" s="100"/>
      <c r="U41" s="100"/>
      <c r="V41" s="100"/>
      <c r="W41" s="100"/>
      <c r="X41" s="100"/>
      <c r="Y41" s="100"/>
      <c r="Z41" s="100"/>
      <c r="AA41" s="101"/>
      <c r="AB41" s="101"/>
    </row>
    <row r="42" spans="1:28" ht="15">
      <c r="A42" s="109" t="str">
        <f>INDEX('Tabel 3.1'!$C$9:$C$579,MATCH('Data -enkelt, resultat'!S42,'Tabel 3.1'!$IV$9:$IV$579,0))&amp;" - "&amp;INDEX('Tabel 3.1'!$D$9:$D$579,MATCH('Data -enkelt, resultat'!S42,'Tabel 3.1'!$IV$9:$IV$579,0))</f>
        <v>Danske Invest - Global Indeks 2</v>
      </c>
      <c r="B42" s="116">
        <v>201412</v>
      </c>
      <c r="C42" s="116">
        <v>11005</v>
      </c>
      <c r="D42" s="116">
        <v>66</v>
      </c>
      <c r="E42" s="117">
        <v>3000</v>
      </c>
      <c r="F42" s="117">
        <v>0</v>
      </c>
      <c r="G42" s="117">
        <v>13133000</v>
      </c>
      <c r="H42" s="117">
        <v>0</v>
      </c>
      <c r="I42" s="117">
        <v>64279000</v>
      </c>
      <c r="J42" s="117">
        <v>0</v>
      </c>
      <c r="K42" s="117">
        <v>0</v>
      </c>
      <c r="L42" s="117">
        <v>324000</v>
      </c>
      <c r="M42" s="117">
        <v>21000</v>
      </c>
      <c r="N42" s="117">
        <v>1000</v>
      </c>
      <c r="O42" s="117">
        <v>2595000</v>
      </c>
      <c r="P42" s="117">
        <v>0</v>
      </c>
      <c r="Q42" s="117">
        <v>846000</v>
      </c>
      <c r="R42" s="118" t="s">
        <v>794</v>
      </c>
      <c r="S42" s="116">
        <v>11005066</v>
      </c>
      <c r="T42" s="100"/>
      <c r="U42" s="100"/>
      <c r="V42" s="100"/>
      <c r="W42" s="100"/>
      <c r="X42" s="100"/>
      <c r="Y42" s="100"/>
      <c r="Z42" s="100"/>
      <c r="AA42" s="101"/>
      <c r="AB42" s="101"/>
    </row>
    <row r="43" spans="1:28" ht="15">
      <c r="A43" s="109" t="str">
        <f>INDEX('Tabel 3.1'!$C$9:$C$579,MATCH('Data -enkelt, resultat'!S43,'Tabel 3.1'!$IV$9:$IV$579,0))&amp;" - "&amp;INDEX('Tabel 3.1'!$D$9:$D$579,MATCH('Data -enkelt, resultat'!S43,'Tabel 3.1'!$IV$9:$IV$579,0))</f>
        <v>Danske Invest - Globale Lange Indeksobligationer - Akkumulerende KL</v>
      </c>
      <c r="B43" s="116">
        <v>201412</v>
      </c>
      <c r="C43" s="116">
        <v>11005</v>
      </c>
      <c r="D43" s="116">
        <v>70</v>
      </c>
      <c r="E43" s="117">
        <v>37731000</v>
      </c>
      <c r="F43" s="117">
        <v>0</v>
      </c>
      <c r="G43" s="117">
        <v>0</v>
      </c>
      <c r="H43" s="117">
        <v>461962000</v>
      </c>
      <c r="I43" s="117">
        <v>0</v>
      </c>
      <c r="J43" s="117">
        <v>0</v>
      </c>
      <c r="K43" s="117">
        <v>251755000</v>
      </c>
      <c r="L43" s="117">
        <v>29374000</v>
      </c>
      <c r="M43" s="117">
        <v>4000</v>
      </c>
      <c r="N43" s="117">
        <v>81000</v>
      </c>
      <c r="O43" s="117">
        <v>20236000</v>
      </c>
      <c r="P43" s="117">
        <v>0</v>
      </c>
      <c r="Q43" s="117">
        <v>0</v>
      </c>
      <c r="R43" s="118" t="s">
        <v>794</v>
      </c>
      <c r="S43" s="116">
        <v>11005070</v>
      </c>
      <c r="T43" s="100"/>
      <c r="U43" s="100"/>
      <c r="V43" s="100"/>
      <c r="W43" s="100"/>
      <c r="X43" s="100"/>
      <c r="Y43" s="100"/>
      <c r="Z43" s="100"/>
      <c r="AA43" s="101"/>
      <c r="AB43" s="101"/>
    </row>
    <row r="44" spans="1:28" ht="15">
      <c r="A44" s="109" t="str">
        <f>INDEX('Tabel 3.1'!$C$9:$C$579,MATCH('Data -enkelt, resultat'!S44,'Tabel 3.1'!$IV$9:$IV$579,0))&amp;" - "&amp;INDEX('Tabel 3.1'!$D$9:$D$579,MATCH('Data -enkelt, resultat'!S44,'Tabel 3.1'!$IV$9:$IV$579,0))</f>
        <v>Danske Invest - KlimaTrends</v>
      </c>
      <c r="B44" s="116">
        <v>201412</v>
      </c>
      <c r="C44" s="116">
        <v>11005</v>
      </c>
      <c r="D44" s="116">
        <v>71</v>
      </c>
      <c r="E44" s="117">
        <v>0</v>
      </c>
      <c r="F44" s="117">
        <v>0</v>
      </c>
      <c r="G44" s="117">
        <v>2699000</v>
      </c>
      <c r="H44" s="117">
        <v>0</v>
      </c>
      <c r="I44" s="117">
        <v>11555000</v>
      </c>
      <c r="J44" s="117">
        <v>0</v>
      </c>
      <c r="K44" s="117">
        <v>0</v>
      </c>
      <c r="L44" s="117">
        <v>20000</v>
      </c>
      <c r="M44" s="117">
        <v>3000</v>
      </c>
      <c r="N44" s="117">
        <v>269000</v>
      </c>
      <c r="O44" s="117">
        <v>2788000</v>
      </c>
      <c r="P44" s="117">
        <v>0</v>
      </c>
      <c r="Q44" s="117">
        <v>194000</v>
      </c>
      <c r="R44" s="118" t="s">
        <v>794</v>
      </c>
      <c r="S44" s="116">
        <v>11005071</v>
      </c>
      <c r="T44" s="100"/>
      <c r="U44" s="100"/>
      <c r="V44" s="100"/>
      <c r="W44" s="100"/>
      <c r="X44" s="100"/>
      <c r="Y44" s="100"/>
      <c r="Z44" s="100"/>
      <c r="AA44" s="101"/>
      <c r="AB44" s="101"/>
    </row>
    <row r="45" spans="1:28" ht="15">
      <c r="A45" s="109" t="str">
        <f>INDEX('Tabel 3.1'!$C$9:$C$579,MATCH('Data -enkelt, resultat'!S45,'Tabel 3.1'!$IV$9:$IV$579,0))&amp;" - "&amp;INDEX('Tabel 3.1'!$D$9:$D$579,MATCH('Data -enkelt, resultat'!S45,'Tabel 3.1'!$IV$9:$IV$579,0))</f>
        <v>Danske Invest - Globale Lange Indeksobligationer</v>
      </c>
      <c r="B45" s="116">
        <v>201412</v>
      </c>
      <c r="C45" s="116">
        <v>11005</v>
      </c>
      <c r="D45" s="116">
        <v>72</v>
      </c>
      <c r="E45" s="117">
        <v>21885000</v>
      </c>
      <c r="F45" s="117">
        <v>0</v>
      </c>
      <c r="G45" s="117">
        <v>0</v>
      </c>
      <c r="H45" s="117">
        <v>277883000</v>
      </c>
      <c r="I45" s="117">
        <v>0</v>
      </c>
      <c r="J45" s="117">
        <v>0</v>
      </c>
      <c r="K45" s="117">
        <v>153566000</v>
      </c>
      <c r="L45" s="117">
        <v>17325000</v>
      </c>
      <c r="M45" s="117">
        <v>26000</v>
      </c>
      <c r="N45" s="117">
        <v>99000</v>
      </c>
      <c r="O45" s="117">
        <v>11638000</v>
      </c>
      <c r="P45" s="117">
        <v>0</v>
      </c>
      <c r="Q45" s="117">
        <v>0</v>
      </c>
      <c r="R45" s="118" t="s">
        <v>794</v>
      </c>
      <c r="S45" s="116">
        <v>11005072</v>
      </c>
      <c r="T45" s="100"/>
      <c r="U45" s="100"/>
      <c r="V45" s="100"/>
      <c r="W45" s="100"/>
      <c r="X45" s="100"/>
      <c r="Y45" s="100"/>
      <c r="Z45" s="100"/>
      <c r="AA45" s="101"/>
      <c r="AB45" s="101"/>
    </row>
    <row r="46" spans="1:28" ht="15">
      <c r="A46" s="109" t="str">
        <f>INDEX('Tabel 3.1'!$C$9:$C$579,MATCH('Data -enkelt, resultat'!S46,'Tabel 3.1'!$IV$9:$IV$579,0))&amp;" - "&amp;INDEX('Tabel 3.1'!$D$9:$D$579,MATCH('Data -enkelt, resultat'!S46,'Tabel 3.1'!$IV$9:$IV$579,0))</f>
        <v>Danske Invest - Europa Fokus - Akkumulerende KL</v>
      </c>
      <c r="B46" s="116">
        <v>201412</v>
      </c>
      <c r="C46" s="116">
        <v>11005</v>
      </c>
      <c r="D46" s="116">
        <v>73</v>
      </c>
      <c r="E46" s="117">
        <v>39000</v>
      </c>
      <c r="F46" s="117">
        <v>0</v>
      </c>
      <c r="G46" s="117">
        <v>65278000</v>
      </c>
      <c r="H46" s="117">
        <v>0</v>
      </c>
      <c r="I46" s="117">
        <v>97528000</v>
      </c>
      <c r="J46" s="117">
        <v>0</v>
      </c>
      <c r="K46" s="117">
        <v>0</v>
      </c>
      <c r="L46" s="117">
        <v>2503000</v>
      </c>
      <c r="M46" s="117">
        <v>17000</v>
      </c>
      <c r="N46" s="117">
        <v>1513000</v>
      </c>
      <c r="O46" s="117">
        <v>21281000</v>
      </c>
      <c r="P46" s="117">
        <v>0</v>
      </c>
      <c r="Q46" s="117">
        <v>1114000</v>
      </c>
      <c r="R46" s="118" t="s">
        <v>794</v>
      </c>
      <c r="S46" s="116">
        <v>11005073</v>
      </c>
      <c r="T46" s="100"/>
      <c r="U46" s="100"/>
      <c r="V46" s="100"/>
      <c r="W46" s="100"/>
      <c r="X46" s="100"/>
      <c r="Y46" s="100"/>
      <c r="Z46" s="100"/>
      <c r="AA46" s="101"/>
      <c r="AB46" s="101"/>
    </row>
    <row r="47" spans="1:28" ht="15">
      <c r="A47" s="109" t="str">
        <f>INDEX('Tabel 3.1'!$C$9:$C$579,MATCH('Data -enkelt, resultat'!S47,'Tabel 3.1'!$IV$9:$IV$579,0))&amp;" - "&amp;INDEX('Tabel 3.1'!$D$9:$D$579,MATCH('Data -enkelt, resultat'!S47,'Tabel 3.1'!$IV$9:$IV$579,0))</f>
        <v>Danske Invest - Mix Defensiv - Akkumulerende</v>
      </c>
      <c r="B47" s="116">
        <v>201412</v>
      </c>
      <c r="C47" s="116">
        <v>11005</v>
      </c>
      <c r="D47" s="116">
        <v>74</v>
      </c>
      <c r="E47" s="117">
        <v>16262000</v>
      </c>
      <c r="F47" s="117">
        <v>0</v>
      </c>
      <c r="G47" s="117">
        <v>13289000</v>
      </c>
      <c r="H47" s="117">
        <v>6071000</v>
      </c>
      <c r="I47" s="117">
        <v>29869000</v>
      </c>
      <c r="J47" s="117">
        <v>0</v>
      </c>
      <c r="K47" s="117">
        <v>0</v>
      </c>
      <c r="L47" s="117">
        <v>130000</v>
      </c>
      <c r="M47" s="117">
        <v>0</v>
      </c>
      <c r="N47" s="117">
        <v>32000</v>
      </c>
      <c r="O47" s="117">
        <v>12591000</v>
      </c>
      <c r="P47" s="117">
        <v>0</v>
      </c>
      <c r="Q47" s="117">
        <v>1083000</v>
      </c>
      <c r="R47" s="118" t="s">
        <v>794</v>
      </c>
      <c r="S47" s="116">
        <v>11005074</v>
      </c>
      <c r="T47" s="100"/>
      <c r="U47" s="100"/>
      <c r="V47" s="100"/>
      <c r="W47" s="100"/>
      <c r="X47" s="100"/>
      <c r="Y47" s="100"/>
      <c r="Z47" s="100"/>
      <c r="AA47" s="101"/>
      <c r="AB47" s="101"/>
    </row>
    <row r="48" spans="1:28" ht="15">
      <c r="A48" s="109" t="str">
        <f>INDEX('Tabel 3.1'!$C$9:$C$579,MATCH('Data -enkelt, resultat'!S48,'Tabel 3.1'!$IV$9:$IV$579,0))&amp;" - "&amp;INDEX('Tabel 3.1'!$D$9:$D$579,MATCH('Data -enkelt, resultat'!S48,'Tabel 3.1'!$IV$9:$IV$579,0))</f>
        <v>Danske Invest - Mix Offensiv - Akkumulerende</v>
      </c>
      <c r="B48" s="116">
        <v>201412</v>
      </c>
      <c r="C48" s="116">
        <v>11005</v>
      </c>
      <c r="D48" s="116">
        <v>75</v>
      </c>
      <c r="E48" s="117">
        <v>2608000</v>
      </c>
      <c r="F48" s="117">
        <v>0</v>
      </c>
      <c r="G48" s="117">
        <v>4707000</v>
      </c>
      <c r="H48" s="117">
        <v>1378000</v>
      </c>
      <c r="I48" s="117">
        <v>23229000</v>
      </c>
      <c r="J48" s="117">
        <v>0</v>
      </c>
      <c r="K48" s="117">
        <v>0</v>
      </c>
      <c r="L48" s="117">
        <v>107000</v>
      </c>
      <c r="M48" s="117">
        <v>0</v>
      </c>
      <c r="N48" s="117">
        <v>38000</v>
      </c>
      <c r="O48" s="117">
        <v>4556000</v>
      </c>
      <c r="P48" s="117">
        <v>0</v>
      </c>
      <c r="Q48" s="117">
        <v>516000</v>
      </c>
      <c r="R48" s="118" t="s">
        <v>794</v>
      </c>
      <c r="S48" s="116">
        <v>11005075</v>
      </c>
      <c r="T48" s="100"/>
      <c r="U48" s="100"/>
      <c r="V48" s="100"/>
      <c r="W48" s="100"/>
      <c r="X48" s="100"/>
      <c r="Y48" s="100"/>
      <c r="Z48" s="100"/>
      <c r="AA48" s="101"/>
      <c r="AB48" s="101"/>
    </row>
    <row r="49" spans="1:28" ht="15">
      <c r="A49" s="109" t="str">
        <f>INDEX('Tabel 3.1'!$C$9:$C$579,MATCH('Data -enkelt, resultat'!S49,'Tabel 3.1'!$IV$9:$IV$579,0))&amp;" - "&amp;INDEX('Tabel 3.1'!$D$9:$D$579,MATCH('Data -enkelt, resultat'!S49,'Tabel 3.1'!$IV$9:$IV$579,0))</f>
        <v>Danske Invest - Mix Offensiv Plus - Akkumulerende</v>
      </c>
      <c r="B49" s="116">
        <v>201412</v>
      </c>
      <c r="C49" s="116">
        <v>11005</v>
      </c>
      <c r="D49" s="116">
        <v>76</v>
      </c>
      <c r="E49" s="117">
        <v>737000</v>
      </c>
      <c r="F49" s="117">
        <v>0</v>
      </c>
      <c r="G49" s="117">
        <v>2130000</v>
      </c>
      <c r="H49" s="117">
        <v>511000</v>
      </c>
      <c r="I49" s="117">
        <v>12760000</v>
      </c>
      <c r="J49" s="117">
        <v>0</v>
      </c>
      <c r="K49" s="117">
        <v>0</v>
      </c>
      <c r="L49" s="117">
        <v>63000</v>
      </c>
      <c r="M49" s="117">
        <v>0</v>
      </c>
      <c r="N49" s="117">
        <v>32000</v>
      </c>
      <c r="O49" s="117">
        <v>2108000</v>
      </c>
      <c r="P49" s="117">
        <v>0</v>
      </c>
      <c r="Q49" s="117">
        <v>247000</v>
      </c>
      <c r="R49" s="118" t="s">
        <v>794</v>
      </c>
      <c r="S49" s="116">
        <v>11005076</v>
      </c>
      <c r="T49" s="100"/>
      <c r="U49" s="100"/>
      <c r="V49" s="100"/>
      <c r="W49" s="100"/>
      <c r="X49" s="100"/>
      <c r="Y49" s="100"/>
      <c r="Z49" s="100"/>
      <c r="AA49" s="101"/>
      <c r="AB49" s="101"/>
    </row>
    <row r="50" spans="1:28" ht="15">
      <c r="A50" s="109" t="str">
        <f>INDEX('Tabel 3.1'!$C$9:$C$579,MATCH('Data -enkelt, resultat'!S50,'Tabel 3.1'!$IV$9:$IV$579,0))&amp;" - "&amp;INDEX('Tabel 3.1'!$D$9:$D$579,MATCH('Data -enkelt, resultat'!S50,'Tabel 3.1'!$IV$9:$IV$579,0))</f>
        <v>Danske Invest - Europa Højt Udbytte</v>
      </c>
      <c r="B50" s="116">
        <v>201412</v>
      </c>
      <c r="C50" s="116">
        <v>11005</v>
      </c>
      <c r="D50" s="116">
        <v>77</v>
      </c>
      <c r="E50" s="117">
        <v>26000</v>
      </c>
      <c r="F50" s="117">
        <v>0</v>
      </c>
      <c r="G50" s="117">
        <v>126003000</v>
      </c>
      <c r="H50" s="117">
        <v>0</v>
      </c>
      <c r="I50" s="117">
        <v>91609000</v>
      </c>
      <c r="J50" s="117">
        <v>0</v>
      </c>
      <c r="K50" s="117">
        <v>0</v>
      </c>
      <c r="L50" s="117">
        <v>3037000</v>
      </c>
      <c r="M50" s="117">
        <v>190000</v>
      </c>
      <c r="N50" s="117">
        <v>1141000</v>
      </c>
      <c r="O50" s="117">
        <v>34893000</v>
      </c>
      <c r="P50" s="117">
        <v>0</v>
      </c>
      <c r="Q50" s="117">
        <v>7187000</v>
      </c>
      <c r="R50" s="118" t="s">
        <v>794</v>
      </c>
      <c r="S50" s="116">
        <v>11005077</v>
      </c>
      <c r="T50" s="100"/>
      <c r="U50" s="100"/>
      <c r="V50" s="100"/>
      <c r="W50" s="100"/>
      <c r="X50" s="100"/>
      <c r="Y50" s="100"/>
      <c r="Z50" s="100"/>
      <c r="AA50" s="101"/>
      <c r="AB50" s="101"/>
    </row>
    <row r="51" spans="1:28" ht="15">
      <c r="A51" s="109" t="str">
        <f>INDEX('Tabel 3.1'!$C$9:$C$579,MATCH('Data -enkelt, resultat'!S51,'Tabel 3.1'!$IV$9:$IV$579,0))&amp;" - "&amp;INDEX('Tabel 3.1'!$D$9:$D$579,MATCH('Data -enkelt, resultat'!S51,'Tabel 3.1'!$IV$9:$IV$579,0))</f>
        <v>Danske Invest - Danmark Fokus</v>
      </c>
      <c r="B51" s="116">
        <v>201412</v>
      </c>
      <c r="C51" s="116">
        <v>11005</v>
      </c>
      <c r="D51" s="116">
        <v>78</v>
      </c>
      <c r="E51" s="117">
        <v>36000</v>
      </c>
      <c r="F51" s="117">
        <v>0</v>
      </c>
      <c r="G51" s="117">
        <v>24549000</v>
      </c>
      <c r="H51" s="117">
        <v>0</v>
      </c>
      <c r="I51" s="117">
        <v>395090000</v>
      </c>
      <c r="J51" s="117">
        <v>0</v>
      </c>
      <c r="K51" s="117">
        <v>0</v>
      </c>
      <c r="L51" s="117">
        <v>0</v>
      </c>
      <c r="M51" s="117">
        <v>0</v>
      </c>
      <c r="N51" s="117">
        <v>1790000</v>
      </c>
      <c r="O51" s="117">
        <v>31864000</v>
      </c>
      <c r="P51" s="117">
        <v>0</v>
      </c>
      <c r="Q51" s="117">
        <v>254000</v>
      </c>
      <c r="R51" s="118" t="s">
        <v>794</v>
      </c>
      <c r="S51" s="116">
        <v>11005078</v>
      </c>
      <c r="T51" s="100"/>
      <c r="U51" s="100"/>
      <c r="V51" s="100"/>
      <c r="W51" s="100"/>
      <c r="X51" s="100"/>
      <c r="Y51" s="100"/>
      <c r="Z51" s="100"/>
      <c r="AA51" s="101"/>
      <c r="AB51" s="101"/>
    </row>
    <row r="52" spans="1:28" ht="15">
      <c r="A52" s="109" t="str">
        <f>INDEX('Tabel 3.1'!$C$9:$C$579,MATCH('Data -enkelt, resultat'!S52,'Tabel 3.1'!$IV$9:$IV$579,0))&amp;" - "&amp;INDEX('Tabel 3.1'!$D$9:$D$579,MATCH('Data -enkelt, resultat'!S52,'Tabel 3.1'!$IV$9:$IV$579,0))</f>
        <v>Danske Invest - Danmark Indeks Small Cap</v>
      </c>
      <c r="B52" s="116">
        <v>201412</v>
      </c>
      <c r="C52" s="116">
        <v>11005</v>
      </c>
      <c r="D52" s="116">
        <v>79</v>
      </c>
      <c r="E52" s="117">
        <v>14000</v>
      </c>
      <c r="F52" s="117">
        <v>0</v>
      </c>
      <c r="G52" s="117">
        <v>1667000</v>
      </c>
      <c r="H52" s="117">
        <v>0</v>
      </c>
      <c r="I52" s="117">
        <v>1632000</v>
      </c>
      <c r="J52" s="117">
        <v>0</v>
      </c>
      <c r="K52" s="117">
        <v>0</v>
      </c>
      <c r="L52" s="117">
        <v>0</v>
      </c>
      <c r="M52" s="117">
        <v>0</v>
      </c>
      <c r="N52" s="117">
        <v>127000</v>
      </c>
      <c r="O52" s="117">
        <v>674000</v>
      </c>
      <c r="P52" s="117">
        <v>0</v>
      </c>
      <c r="Q52" s="117">
        <v>26000</v>
      </c>
      <c r="R52" s="118" t="s">
        <v>794</v>
      </c>
      <c r="S52" s="116">
        <v>11005079</v>
      </c>
      <c r="T52" s="100"/>
      <c r="U52" s="100"/>
      <c r="V52" s="100"/>
      <c r="W52" s="100"/>
      <c r="X52" s="100"/>
      <c r="Y52" s="100"/>
      <c r="Z52" s="100"/>
      <c r="AA52" s="101"/>
      <c r="AB52" s="101"/>
    </row>
    <row r="53" spans="1:28" ht="15">
      <c r="A53" s="109" t="str">
        <f>INDEX('Tabel 3.1'!$C$9:$C$579,MATCH('Data -enkelt, resultat'!S53,'Tabel 3.1'!$IV$9:$IV$579,0))&amp;" - "&amp;INDEX('Tabel 3.1'!$D$9:$D$579,MATCH('Data -enkelt, resultat'!S53,'Tabel 3.1'!$IV$9:$IV$579,0))</f>
        <v>Danske Invest - Europa Small Cap</v>
      </c>
      <c r="B53" s="116">
        <v>201412</v>
      </c>
      <c r="C53" s="116">
        <v>11005</v>
      </c>
      <c r="D53" s="116">
        <v>80</v>
      </c>
      <c r="E53" s="117">
        <v>129000</v>
      </c>
      <c r="F53" s="117">
        <v>0</v>
      </c>
      <c r="G53" s="117">
        <v>144644000</v>
      </c>
      <c r="H53" s="117">
        <v>0</v>
      </c>
      <c r="I53" s="117">
        <v>50385000</v>
      </c>
      <c r="J53" s="117">
        <v>0</v>
      </c>
      <c r="K53" s="117">
        <v>0</v>
      </c>
      <c r="L53" s="117">
        <v>3698000</v>
      </c>
      <c r="M53" s="117">
        <v>32000</v>
      </c>
      <c r="N53" s="117">
        <v>3423000</v>
      </c>
      <c r="O53" s="117">
        <v>48805000</v>
      </c>
      <c r="P53" s="117">
        <v>0</v>
      </c>
      <c r="Q53" s="117">
        <v>5263000</v>
      </c>
      <c r="R53" s="118" t="s">
        <v>794</v>
      </c>
      <c r="S53" s="116">
        <v>11005080</v>
      </c>
      <c r="T53" s="100"/>
      <c r="U53" s="100"/>
      <c r="V53" s="100"/>
      <c r="W53" s="100"/>
      <c r="X53" s="100"/>
      <c r="Y53" s="100"/>
      <c r="Z53" s="100"/>
      <c r="AA53" s="101"/>
      <c r="AB53" s="101"/>
    </row>
    <row r="54" spans="1:28" ht="15">
      <c r="A54" s="109" t="str">
        <f>INDEX('Tabel 3.1'!$C$9:$C$579,MATCH('Data -enkelt, resultat'!S54,'Tabel 3.1'!$IV$9:$IV$579,0))&amp;" - "&amp;INDEX('Tabel 3.1'!$D$9:$D$579,MATCH('Data -enkelt, resultat'!S54,'Tabel 3.1'!$IV$9:$IV$579,0))</f>
        <v>Danske Invest - Nye Markeder Small Cap</v>
      </c>
      <c r="B54" s="116">
        <v>201412</v>
      </c>
      <c r="C54" s="116">
        <v>11005</v>
      </c>
      <c r="D54" s="116">
        <v>81</v>
      </c>
      <c r="E54" s="117">
        <v>47000</v>
      </c>
      <c r="F54" s="117">
        <v>1000</v>
      </c>
      <c r="G54" s="117">
        <v>52311000</v>
      </c>
      <c r="H54" s="117">
        <v>30000</v>
      </c>
      <c r="I54" s="117">
        <v>216696000</v>
      </c>
      <c r="J54" s="117">
        <v>0</v>
      </c>
      <c r="K54" s="117">
        <v>0</v>
      </c>
      <c r="L54" s="117">
        <v>2711000</v>
      </c>
      <c r="M54" s="117">
        <v>555000</v>
      </c>
      <c r="N54" s="117">
        <v>353000</v>
      </c>
      <c r="O54" s="117">
        <v>30554000</v>
      </c>
      <c r="P54" s="117">
        <v>0</v>
      </c>
      <c r="Q54" s="117">
        <v>3850000</v>
      </c>
      <c r="R54" s="118" t="s">
        <v>794</v>
      </c>
      <c r="S54" s="116">
        <v>11005081</v>
      </c>
      <c r="T54" s="100"/>
      <c r="U54" s="100"/>
      <c r="V54" s="100"/>
      <c r="W54" s="100"/>
      <c r="X54" s="100"/>
      <c r="Y54" s="100"/>
      <c r="Z54" s="100"/>
      <c r="AA54" s="101"/>
      <c r="AB54" s="101"/>
    </row>
    <row r="55" spans="1:28" ht="15">
      <c r="A55" s="109" t="str">
        <f>INDEX('Tabel 3.1'!$C$9:$C$579,MATCH('Data -enkelt, resultat'!S55,'Tabel 3.1'!$IV$9:$IV$579,0))&amp;" - "&amp;INDEX('Tabel 3.1'!$D$9:$D$579,MATCH('Data -enkelt, resultat'!S55,'Tabel 3.1'!$IV$9:$IV$579,0))</f>
        <v>Danske Invest - Norden</v>
      </c>
      <c r="B55" s="116">
        <v>201412</v>
      </c>
      <c r="C55" s="116">
        <v>11005</v>
      </c>
      <c r="D55" s="116">
        <v>82</v>
      </c>
      <c r="E55" s="117">
        <v>18000</v>
      </c>
      <c r="F55" s="117">
        <v>0</v>
      </c>
      <c r="G55" s="117">
        <v>6515000</v>
      </c>
      <c r="H55" s="117">
        <v>0</v>
      </c>
      <c r="I55" s="117">
        <v>12494000</v>
      </c>
      <c r="J55" s="117">
        <v>0</v>
      </c>
      <c r="K55" s="117">
        <v>0</v>
      </c>
      <c r="L55" s="117">
        <v>541000</v>
      </c>
      <c r="M55" s="117">
        <v>0</v>
      </c>
      <c r="N55" s="117">
        <v>216000</v>
      </c>
      <c r="O55" s="117">
        <v>3265000</v>
      </c>
      <c r="P55" s="117">
        <v>0</v>
      </c>
      <c r="Q55" s="117">
        <v>1482000</v>
      </c>
      <c r="R55" s="118" t="s">
        <v>794</v>
      </c>
      <c r="S55" s="116">
        <v>11005082</v>
      </c>
      <c r="T55" s="100"/>
      <c r="U55" s="100"/>
      <c r="V55" s="100"/>
      <c r="W55" s="100"/>
      <c r="X55" s="100"/>
      <c r="Y55" s="100"/>
      <c r="Z55" s="100"/>
      <c r="AA55" s="101"/>
      <c r="AB55" s="101"/>
    </row>
    <row r="56" spans="1:28" ht="15">
      <c r="A56" s="109" t="str">
        <f>INDEX('Tabel 3.1'!$C$9:$C$579,MATCH('Data -enkelt, resultat'!S56,'Tabel 3.1'!$IV$9:$IV$579,0))&amp;" - "&amp;INDEX('Tabel 3.1'!$D$9:$D$579,MATCH('Data -enkelt, resultat'!S56,'Tabel 3.1'!$IV$9:$IV$579,0))</f>
        <v>Danske Invest - Østeuropa Konvergens</v>
      </c>
      <c r="B56" s="116">
        <v>201412</v>
      </c>
      <c r="C56" s="116">
        <v>11005</v>
      </c>
      <c r="D56" s="116">
        <v>83</v>
      </c>
      <c r="E56" s="117">
        <v>26000</v>
      </c>
      <c r="F56" s="117">
        <v>1000</v>
      </c>
      <c r="G56" s="117">
        <v>2809000</v>
      </c>
      <c r="H56" s="117">
        <v>0</v>
      </c>
      <c r="I56" s="117">
        <v>755000</v>
      </c>
      <c r="J56" s="117">
        <v>0</v>
      </c>
      <c r="K56" s="117">
        <v>0</v>
      </c>
      <c r="L56" s="117">
        <v>245000</v>
      </c>
      <c r="M56" s="117">
        <v>9000</v>
      </c>
      <c r="N56" s="117">
        <v>82000</v>
      </c>
      <c r="O56" s="117">
        <v>1298000</v>
      </c>
      <c r="P56" s="117">
        <v>0</v>
      </c>
      <c r="Q56" s="117">
        <v>124000</v>
      </c>
      <c r="R56" s="118" t="s">
        <v>794</v>
      </c>
      <c r="S56" s="116">
        <v>11005083</v>
      </c>
      <c r="T56" s="100"/>
      <c r="U56" s="100"/>
      <c r="V56" s="100"/>
      <c r="W56" s="100"/>
      <c r="X56" s="100"/>
      <c r="Y56" s="100"/>
      <c r="Z56" s="100"/>
      <c r="AA56" s="101"/>
      <c r="AB56" s="101"/>
    </row>
    <row r="57" spans="1:28" ht="15">
      <c r="A57" s="109" t="str">
        <f>INDEX('Tabel 3.1'!$C$9:$C$579,MATCH('Data -enkelt, resultat'!S57,'Tabel 3.1'!$IV$9:$IV$579,0))&amp;" - "&amp;INDEX('Tabel 3.1'!$D$9:$D$579,MATCH('Data -enkelt, resultat'!S57,'Tabel 3.1'!$IV$9:$IV$579,0))</f>
        <v>Danske Invest - Nordiske Virksomhedsobligationer - Akkumulerende KL</v>
      </c>
      <c r="B57" s="116">
        <v>201412</v>
      </c>
      <c r="C57" s="116">
        <v>11005</v>
      </c>
      <c r="D57" s="116">
        <v>84</v>
      </c>
      <c r="E57" s="117">
        <v>117395000</v>
      </c>
      <c r="F57" s="117">
        <v>0</v>
      </c>
      <c r="G57" s="117">
        <v>0</v>
      </c>
      <c r="H57" s="117">
        <v>81560000</v>
      </c>
      <c r="I57" s="117">
        <v>0</v>
      </c>
      <c r="J57" s="117">
        <v>0</v>
      </c>
      <c r="K57" s="117">
        <v>73718000</v>
      </c>
      <c r="L57" s="117">
        <v>6853000</v>
      </c>
      <c r="M57" s="117">
        <v>59000</v>
      </c>
      <c r="N57" s="117">
        <v>117000</v>
      </c>
      <c r="O57" s="117">
        <v>27983000</v>
      </c>
      <c r="P57" s="117">
        <v>0</v>
      </c>
      <c r="Q57" s="117">
        <v>0</v>
      </c>
      <c r="R57" s="118" t="s">
        <v>794</v>
      </c>
      <c r="S57" s="116">
        <v>11005084</v>
      </c>
      <c r="T57" s="100"/>
      <c r="U57" s="100"/>
      <c r="V57" s="100"/>
      <c r="W57" s="100"/>
      <c r="X57" s="100"/>
      <c r="Y57" s="100"/>
      <c r="Z57" s="100"/>
      <c r="AA57" s="101"/>
      <c r="AB57" s="101"/>
    </row>
    <row r="58" spans="1:28" ht="15">
      <c r="A58" s="109" t="str">
        <f>INDEX('Tabel 3.1'!$C$9:$C$579,MATCH('Data -enkelt, resultat'!S58,'Tabel 3.1'!$IV$9:$IV$579,0))&amp;" - "&amp;INDEX('Tabel 3.1'!$D$9:$D$579,MATCH('Data -enkelt, resultat'!S58,'Tabel 3.1'!$IV$9:$IV$579,0))</f>
        <v>Danske Invest - Horisont Pension 2020 - Akkumulerende KL</v>
      </c>
      <c r="B58" s="116">
        <v>201412</v>
      </c>
      <c r="C58" s="116">
        <v>11005</v>
      </c>
      <c r="D58" s="116">
        <v>85</v>
      </c>
      <c r="E58" s="117">
        <v>6000</v>
      </c>
      <c r="F58" s="117">
        <v>0</v>
      </c>
      <c r="G58" s="117">
        <v>0</v>
      </c>
      <c r="H58" s="117">
        <v>0</v>
      </c>
      <c r="I58" s="117">
        <v>16826000</v>
      </c>
      <c r="J58" s="117">
        <v>0</v>
      </c>
      <c r="K58" s="117">
        <v>0</v>
      </c>
      <c r="L58" s="117">
        <v>146000</v>
      </c>
      <c r="M58" s="117">
        <v>8000</v>
      </c>
      <c r="N58" s="117">
        <v>1000</v>
      </c>
      <c r="O58" s="117">
        <v>3817000</v>
      </c>
      <c r="P58" s="117">
        <v>0</v>
      </c>
      <c r="Q58" s="117">
        <v>0</v>
      </c>
      <c r="R58" s="118" t="s">
        <v>794</v>
      </c>
      <c r="S58" s="116">
        <v>11005085</v>
      </c>
      <c r="T58" s="100"/>
      <c r="U58" s="100"/>
      <c r="V58" s="100"/>
      <c r="W58" s="100"/>
      <c r="X58" s="100"/>
      <c r="Y58" s="100"/>
      <c r="Z58" s="100"/>
      <c r="AA58" s="101"/>
      <c r="AB58" s="101"/>
    </row>
    <row r="59" spans="1:28" ht="15">
      <c r="A59" s="109" t="str">
        <f>INDEX('Tabel 3.1'!$C$9:$C$579,MATCH('Data -enkelt, resultat'!S59,'Tabel 3.1'!$IV$9:$IV$579,0))&amp;" - "&amp;INDEX('Tabel 3.1'!$D$9:$D$579,MATCH('Data -enkelt, resultat'!S59,'Tabel 3.1'!$IV$9:$IV$579,0))</f>
        <v>Danske Invest - Horisont Pension 2030 - Akkumulerende KL</v>
      </c>
      <c r="B59" s="116">
        <v>201412</v>
      </c>
      <c r="C59" s="116">
        <v>11005</v>
      </c>
      <c r="D59" s="116">
        <v>86</v>
      </c>
      <c r="E59" s="117">
        <v>8000</v>
      </c>
      <c r="F59" s="117">
        <v>1000</v>
      </c>
      <c r="G59" s="117">
        <v>0</v>
      </c>
      <c r="H59" s="117">
        <v>0</v>
      </c>
      <c r="I59" s="117">
        <v>32506000</v>
      </c>
      <c r="J59" s="117">
        <v>0</v>
      </c>
      <c r="K59" s="117">
        <v>0</v>
      </c>
      <c r="L59" s="117">
        <v>203000</v>
      </c>
      <c r="M59" s="117">
        <v>8000</v>
      </c>
      <c r="N59" s="117">
        <v>1000</v>
      </c>
      <c r="O59" s="117">
        <v>5568000</v>
      </c>
      <c r="P59" s="117">
        <v>0</v>
      </c>
      <c r="Q59" s="117">
        <v>0</v>
      </c>
      <c r="R59" s="118" t="s">
        <v>794</v>
      </c>
      <c r="S59" s="116">
        <v>11005086</v>
      </c>
      <c r="T59" s="100"/>
      <c r="U59" s="100"/>
      <c r="V59" s="100"/>
      <c r="W59" s="100"/>
      <c r="X59" s="100"/>
      <c r="Y59" s="100"/>
      <c r="Z59" s="100"/>
      <c r="AA59" s="101"/>
      <c r="AB59" s="101"/>
    </row>
    <row r="60" spans="1:28" ht="15">
      <c r="A60" s="109" t="str">
        <f>INDEX('Tabel 3.1'!$C$9:$C$579,MATCH('Data -enkelt, resultat'!S60,'Tabel 3.1'!$IV$9:$IV$579,0))&amp;" - "&amp;INDEX('Tabel 3.1'!$D$9:$D$579,MATCH('Data -enkelt, resultat'!S60,'Tabel 3.1'!$IV$9:$IV$579,0))</f>
        <v>Danske Invest - Horisont Pension 2040 - Akkumulerende KL</v>
      </c>
      <c r="B60" s="116">
        <v>201412</v>
      </c>
      <c r="C60" s="116">
        <v>11005</v>
      </c>
      <c r="D60" s="116">
        <v>87</v>
      </c>
      <c r="E60" s="117">
        <v>4000</v>
      </c>
      <c r="F60" s="117">
        <v>0</v>
      </c>
      <c r="G60" s="117">
        <v>0</v>
      </c>
      <c r="H60" s="117">
        <v>0</v>
      </c>
      <c r="I60" s="117">
        <v>15658000</v>
      </c>
      <c r="J60" s="117">
        <v>0</v>
      </c>
      <c r="K60" s="117">
        <v>0</v>
      </c>
      <c r="L60" s="117">
        <v>82000</v>
      </c>
      <c r="M60" s="117">
        <v>7000</v>
      </c>
      <c r="N60" s="117">
        <v>1000</v>
      </c>
      <c r="O60" s="117">
        <v>2690000</v>
      </c>
      <c r="P60" s="117">
        <v>0</v>
      </c>
      <c r="Q60" s="117">
        <v>0</v>
      </c>
      <c r="R60" s="118" t="s">
        <v>794</v>
      </c>
      <c r="S60" s="116">
        <v>11005087</v>
      </c>
      <c r="T60" s="100"/>
      <c r="U60" s="100"/>
      <c r="V60" s="100"/>
      <c r="W60" s="100"/>
      <c r="X60" s="100"/>
      <c r="Y60" s="100"/>
      <c r="Z60" s="100"/>
      <c r="AA60" s="101"/>
      <c r="AB60" s="101"/>
    </row>
    <row r="61" spans="1:28" ht="15">
      <c r="A61" s="109" t="str">
        <f>INDEX('Tabel 3.1'!$C$9:$C$579,MATCH('Data -enkelt, resultat'!S61,'Tabel 3.1'!$IV$9:$IV$579,0))&amp;" - "&amp;INDEX('Tabel 3.1'!$D$9:$D$579,MATCH('Data -enkelt, resultat'!S61,'Tabel 3.1'!$IV$9:$IV$579,0))</f>
        <v>Danske Invest - Euro High Yield-Obligationer - Akkumulerende KL</v>
      </c>
      <c r="B61" s="116">
        <v>201412</v>
      </c>
      <c r="C61" s="116">
        <v>11005</v>
      </c>
      <c r="D61" s="116">
        <v>89</v>
      </c>
      <c r="E61" s="117">
        <v>205108000</v>
      </c>
      <c r="F61" s="117">
        <v>0</v>
      </c>
      <c r="G61" s="117">
        <v>0</v>
      </c>
      <c r="H61" s="117">
        <v>10426000</v>
      </c>
      <c r="I61" s="117">
        <v>0</v>
      </c>
      <c r="J61" s="117">
        <v>0</v>
      </c>
      <c r="K61" s="117">
        <v>85177000</v>
      </c>
      <c r="L61" s="117">
        <v>13684000</v>
      </c>
      <c r="M61" s="117">
        <v>21000</v>
      </c>
      <c r="N61" s="117">
        <v>200000</v>
      </c>
      <c r="O61" s="117">
        <v>41536000</v>
      </c>
      <c r="P61" s="117">
        <v>0</v>
      </c>
      <c r="Q61" s="117">
        <v>0</v>
      </c>
      <c r="R61" s="118" t="s">
        <v>794</v>
      </c>
      <c r="S61" s="116">
        <v>11005089</v>
      </c>
      <c r="T61" s="100"/>
      <c r="U61" s="100"/>
      <c r="V61" s="100"/>
      <c r="W61" s="100"/>
      <c r="X61" s="100"/>
      <c r="Y61" s="100"/>
      <c r="Z61" s="100"/>
      <c r="AA61" s="101"/>
      <c r="AB61" s="101"/>
    </row>
    <row r="62" spans="1:28" ht="15">
      <c r="A62" s="109" t="str">
        <f>INDEX('Tabel 3.1'!$C$9:$C$579,MATCH('Data -enkelt, resultat'!S62,'Tabel 3.1'!$IV$9:$IV$579,0))&amp;" - "&amp;INDEX('Tabel 3.1'!$D$9:$D$579,MATCH('Data -enkelt, resultat'!S62,'Tabel 3.1'!$IV$9:$IV$579,0))</f>
        <v>Danske Invest - Globale High Yield-Obligationer - Akkumulerende KL</v>
      </c>
      <c r="B62" s="116">
        <v>201412</v>
      </c>
      <c r="C62" s="116">
        <v>11005</v>
      </c>
      <c r="D62" s="116">
        <v>90</v>
      </c>
      <c r="E62" s="117">
        <v>190150000</v>
      </c>
      <c r="F62" s="117">
        <v>0</v>
      </c>
      <c r="G62" s="117">
        <v>0</v>
      </c>
      <c r="H62" s="117">
        <v>110003000</v>
      </c>
      <c r="I62" s="117">
        <v>0</v>
      </c>
      <c r="J62" s="117">
        <v>0</v>
      </c>
      <c r="K62" s="117">
        <v>268129000</v>
      </c>
      <c r="L62" s="117">
        <v>12687000</v>
      </c>
      <c r="M62" s="117">
        <v>3000</v>
      </c>
      <c r="N62" s="117">
        <v>354000</v>
      </c>
      <c r="O62" s="117">
        <v>33307000</v>
      </c>
      <c r="P62" s="117">
        <v>0</v>
      </c>
      <c r="Q62" s="117">
        <v>0</v>
      </c>
      <c r="R62" s="118" t="s">
        <v>794</v>
      </c>
      <c r="S62" s="116">
        <v>11005090</v>
      </c>
      <c r="T62" s="100"/>
      <c r="U62" s="100"/>
      <c r="V62" s="100"/>
      <c r="W62" s="100"/>
      <c r="X62" s="100"/>
      <c r="Y62" s="100"/>
      <c r="Z62" s="100"/>
      <c r="AA62" s="101"/>
      <c r="AB62" s="101"/>
    </row>
    <row r="63" spans="1:28" ht="15">
      <c r="A63" s="109" t="str">
        <f>INDEX('Tabel 3.1'!$C$9:$C$579,MATCH('Data -enkelt, resultat'!S63,'Tabel 3.1'!$IV$9:$IV$579,0))&amp;" - "&amp;INDEX('Tabel 3.1'!$D$9:$D$579,MATCH('Data -enkelt, resultat'!S63,'Tabel 3.1'!$IV$9:$IV$579,0))</f>
        <v>Danske Invest - Latinamerika - Akkumulerende KL</v>
      </c>
      <c r="B63" s="116">
        <v>201412</v>
      </c>
      <c r="C63" s="116">
        <v>11005</v>
      </c>
      <c r="D63" s="116">
        <v>91</v>
      </c>
      <c r="E63" s="117">
        <v>1000</v>
      </c>
      <c r="F63" s="117">
        <v>0</v>
      </c>
      <c r="G63" s="117">
        <v>2466000</v>
      </c>
      <c r="H63" s="117">
        <v>0</v>
      </c>
      <c r="I63" s="117">
        <v>5235000</v>
      </c>
      <c r="J63" s="117">
        <v>0</v>
      </c>
      <c r="K63" s="117">
        <v>0</v>
      </c>
      <c r="L63" s="117">
        <v>38000</v>
      </c>
      <c r="M63" s="117">
        <v>3000</v>
      </c>
      <c r="N63" s="117">
        <v>98000</v>
      </c>
      <c r="O63" s="117">
        <v>1285000</v>
      </c>
      <c r="P63" s="117">
        <v>0</v>
      </c>
      <c r="Q63" s="117">
        <v>211000</v>
      </c>
      <c r="R63" s="118" t="s">
        <v>794</v>
      </c>
      <c r="S63" s="116">
        <v>11005091</v>
      </c>
      <c r="T63" s="100"/>
      <c r="U63" s="100"/>
      <c r="V63" s="100"/>
      <c r="W63" s="100"/>
      <c r="X63" s="100"/>
      <c r="Y63" s="100"/>
      <c r="Z63" s="100"/>
      <c r="AA63" s="101"/>
      <c r="AB63" s="101"/>
    </row>
    <row r="64" spans="1:28" ht="15">
      <c r="A64" s="109" t="str">
        <f>INDEX('Tabel 3.1'!$C$9:$C$579,MATCH('Data -enkelt, resultat'!S64,'Tabel 3.1'!$IV$9:$IV$579,0))&amp;" - "&amp;INDEX('Tabel 3.1'!$D$9:$D$579,MATCH('Data -enkelt, resultat'!S64,'Tabel 3.1'!$IV$9:$IV$579,0))</f>
        <v>Danske Invest - Nye Markeder Obligationer - Akkumulerende KL</v>
      </c>
      <c r="B64" s="116">
        <v>201412</v>
      </c>
      <c r="C64" s="116">
        <v>11005</v>
      </c>
      <c r="D64" s="116">
        <v>92</v>
      </c>
      <c r="E64" s="117">
        <v>327331000</v>
      </c>
      <c r="F64" s="117">
        <v>30000</v>
      </c>
      <c r="G64" s="117">
        <v>0</v>
      </c>
      <c r="H64" s="117">
        <v>642680000</v>
      </c>
      <c r="I64" s="117">
        <v>0</v>
      </c>
      <c r="J64" s="117">
        <v>0</v>
      </c>
      <c r="K64" s="117">
        <v>703705000</v>
      </c>
      <c r="L64" s="117">
        <v>46593000</v>
      </c>
      <c r="M64" s="117">
        <v>111000</v>
      </c>
      <c r="N64" s="117">
        <v>194000</v>
      </c>
      <c r="O64" s="117">
        <v>59748000</v>
      </c>
      <c r="P64" s="117">
        <v>0</v>
      </c>
      <c r="Q64" s="117">
        <v>0</v>
      </c>
      <c r="R64" s="118" t="s">
        <v>794</v>
      </c>
      <c r="S64" s="116">
        <v>11005092</v>
      </c>
      <c r="T64" s="100"/>
      <c r="U64" s="100"/>
      <c r="V64" s="100"/>
      <c r="W64" s="100"/>
      <c r="X64" s="100"/>
      <c r="Y64" s="100"/>
      <c r="Z64" s="100"/>
      <c r="AA64" s="101"/>
      <c r="AB64" s="101"/>
    </row>
    <row r="65" spans="1:28" ht="15">
      <c r="A65" s="109" t="str">
        <f>INDEX('Tabel 3.1'!$C$9:$C$579,MATCH('Data -enkelt, resultat'!S65,'Tabel 3.1'!$IV$9:$IV$579,0))&amp;" - "&amp;INDEX('Tabel 3.1'!$D$9:$D$579,MATCH('Data -enkelt, resultat'!S65,'Tabel 3.1'!$IV$9:$IV$579,0))</f>
        <v>Danske Invest - Afrika - Akkumulerende KL</v>
      </c>
      <c r="B65" s="116">
        <v>201412</v>
      </c>
      <c r="C65" s="116">
        <v>11005</v>
      </c>
      <c r="D65" s="116">
        <v>93</v>
      </c>
      <c r="E65" s="117">
        <v>37000</v>
      </c>
      <c r="F65" s="117">
        <v>9000</v>
      </c>
      <c r="G65" s="117">
        <v>10276000</v>
      </c>
      <c r="H65" s="117">
        <v>0</v>
      </c>
      <c r="I65" s="117">
        <v>9874000</v>
      </c>
      <c r="J65" s="117">
        <v>0</v>
      </c>
      <c r="K65" s="117">
        <v>0</v>
      </c>
      <c r="L65" s="117">
        <v>1119000</v>
      </c>
      <c r="M65" s="117">
        <v>21000</v>
      </c>
      <c r="N65" s="117">
        <v>1388000</v>
      </c>
      <c r="O65" s="117">
        <v>6008000</v>
      </c>
      <c r="P65" s="117">
        <v>0</v>
      </c>
      <c r="Q65" s="117">
        <v>1122000</v>
      </c>
      <c r="R65" s="118" t="s">
        <v>794</v>
      </c>
      <c r="S65" s="116">
        <v>11005093</v>
      </c>
      <c r="T65" s="100"/>
      <c r="U65" s="100"/>
      <c r="V65" s="100"/>
      <c r="W65" s="100"/>
      <c r="X65" s="100"/>
      <c r="Y65" s="100"/>
      <c r="Z65" s="100"/>
      <c r="AA65" s="101"/>
      <c r="AB65" s="101"/>
    </row>
    <row r="66" spans="1:28" ht="15">
      <c r="A66" s="109" t="str">
        <f>INDEX('Tabel 3.1'!$C$9:$C$579,MATCH('Data -enkelt, resultat'!S66,'Tabel 3.1'!$IV$9:$IV$579,0))&amp;" - "&amp;INDEX('Tabel 3.1'!$D$9:$D$579,MATCH('Data -enkelt, resultat'!S66,'Tabel 3.1'!$IV$9:$IV$579,0))</f>
        <v>Danske Invest - Mix Obligationer</v>
      </c>
      <c r="B66" s="116">
        <v>201412</v>
      </c>
      <c r="C66" s="116">
        <v>11005</v>
      </c>
      <c r="D66" s="116">
        <v>94</v>
      </c>
      <c r="E66" s="117">
        <v>53491000</v>
      </c>
      <c r="F66" s="117">
        <v>0</v>
      </c>
      <c r="G66" s="117">
        <v>33291000</v>
      </c>
      <c r="H66" s="117">
        <v>36498000</v>
      </c>
      <c r="I66" s="117">
        <v>2806000</v>
      </c>
      <c r="J66" s="117">
        <v>0</v>
      </c>
      <c r="K66" s="117">
        <v>73000</v>
      </c>
      <c r="L66" s="117">
        <v>75000</v>
      </c>
      <c r="M66" s="117">
        <v>0</v>
      </c>
      <c r="N66" s="117">
        <v>15000</v>
      </c>
      <c r="O66" s="117">
        <v>26747000</v>
      </c>
      <c r="P66" s="117">
        <v>0</v>
      </c>
      <c r="Q66" s="117">
        <v>0</v>
      </c>
      <c r="R66" s="118" t="s">
        <v>794</v>
      </c>
      <c r="S66" s="116">
        <v>11005094</v>
      </c>
      <c r="T66" s="100"/>
      <c r="U66" s="100"/>
      <c r="V66" s="100"/>
      <c r="W66" s="100"/>
      <c r="X66" s="100"/>
      <c r="Y66" s="100"/>
      <c r="Z66" s="100"/>
      <c r="AA66" s="101"/>
      <c r="AB66" s="101"/>
    </row>
    <row r="67" spans="1:28" ht="15">
      <c r="A67" s="109" t="str">
        <f>INDEX('Tabel 3.1'!$C$9:$C$579,MATCH('Data -enkelt, resultat'!S67,'Tabel 3.1'!$IV$9:$IV$579,0))&amp;" - "&amp;INDEX('Tabel 3.1'!$D$9:$D$579,MATCH('Data -enkelt, resultat'!S67,'Tabel 3.1'!$IV$9:$IV$579,0))</f>
        <v>Danske Invest - Globale High Yield-Obligationer</v>
      </c>
      <c r="B67" s="116">
        <v>201412</v>
      </c>
      <c r="C67" s="116">
        <v>11005</v>
      </c>
      <c r="D67" s="116">
        <v>95</v>
      </c>
      <c r="E67" s="117">
        <v>583929000</v>
      </c>
      <c r="F67" s="117">
        <v>3000</v>
      </c>
      <c r="G67" s="117">
        <v>0</v>
      </c>
      <c r="H67" s="117">
        <v>368033000</v>
      </c>
      <c r="I67" s="117">
        <v>0</v>
      </c>
      <c r="J67" s="117">
        <v>0</v>
      </c>
      <c r="K67" s="117">
        <v>856427000</v>
      </c>
      <c r="L67" s="117">
        <v>42593000</v>
      </c>
      <c r="M67" s="117">
        <v>0</v>
      </c>
      <c r="N67" s="117">
        <v>201000</v>
      </c>
      <c r="O67" s="117">
        <v>100614000</v>
      </c>
      <c r="P67" s="117">
        <v>0</v>
      </c>
      <c r="Q67" s="117">
        <v>0</v>
      </c>
      <c r="R67" s="118" t="s">
        <v>794</v>
      </c>
      <c r="S67" s="116">
        <v>11005095</v>
      </c>
      <c r="T67" s="100"/>
      <c r="U67" s="100"/>
      <c r="V67" s="100"/>
      <c r="W67" s="100"/>
      <c r="X67" s="100"/>
      <c r="Y67" s="100"/>
      <c r="Z67" s="100"/>
      <c r="AA67" s="101"/>
      <c r="AB67" s="101"/>
    </row>
    <row r="68" spans="1:28" ht="15">
      <c r="A68" s="109" t="str">
        <f>INDEX('Tabel 3.1'!$C$9:$C$579,MATCH('Data -enkelt, resultat'!S68,'Tabel 3.1'!$IV$9:$IV$579,0))&amp;" - "&amp;INDEX('Tabel 3.1'!$D$9:$D$579,MATCH('Data -enkelt, resultat'!S68,'Tabel 3.1'!$IV$9:$IV$579,0))</f>
        <v>Danske Invest - Euro Investment Grade-Obligationer</v>
      </c>
      <c r="B68" s="116">
        <v>201412</v>
      </c>
      <c r="C68" s="116">
        <v>11005</v>
      </c>
      <c r="D68" s="116">
        <v>96</v>
      </c>
      <c r="E68" s="117">
        <v>202056000</v>
      </c>
      <c r="F68" s="117">
        <v>0</v>
      </c>
      <c r="G68" s="117">
        <v>0</v>
      </c>
      <c r="H68" s="117">
        <v>219652000</v>
      </c>
      <c r="I68" s="117">
        <v>0</v>
      </c>
      <c r="J68" s="117">
        <v>0</v>
      </c>
      <c r="K68" s="117">
        <v>59789000</v>
      </c>
      <c r="L68" s="117">
        <v>12721000</v>
      </c>
      <c r="M68" s="117">
        <v>2207000</v>
      </c>
      <c r="N68" s="117">
        <v>502000</v>
      </c>
      <c r="O68" s="117">
        <v>41490000</v>
      </c>
      <c r="P68" s="117">
        <v>0</v>
      </c>
      <c r="Q68" s="117">
        <v>0</v>
      </c>
      <c r="R68" s="118" t="s">
        <v>794</v>
      </c>
      <c r="S68" s="116">
        <v>11005096</v>
      </c>
      <c r="T68" s="100"/>
      <c r="U68" s="100"/>
      <c r="V68" s="100"/>
      <c r="W68" s="100"/>
      <c r="X68" s="100"/>
      <c r="Y68" s="100"/>
      <c r="Z68" s="100"/>
      <c r="AA68" s="101"/>
      <c r="AB68" s="101"/>
    </row>
    <row r="69" spans="1:28" ht="15">
      <c r="A69" s="109" t="str">
        <f>INDEX('Tabel 3.1'!$C$9:$C$579,MATCH('Data -enkelt, resultat'!S69,'Tabel 3.1'!$IV$9:$IV$579,0))&amp;" - "&amp;INDEX('Tabel 3.1'!$D$9:$D$579,MATCH('Data -enkelt, resultat'!S69,'Tabel 3.1'!$IV$9:$IV$579,0))</f>
        <v>Danske Invest - Nye Markeder Obligationer Lokal Valuta - Akkumulerende KL</v>
      </c>
      <c r="B69" s="116">
        <v>201412</v>
      </c>
      <c r="C69" s="116">
        <v>11005</v>
      </c>
      <c r="D69" s="116">
        <v>97</v>
      </c>
      <c r="E69" s="117">
        <v>83168000</v>
      </c>
      <c r="F69" s="117">
        <v>9000</v>
      </c>
      <c r="G69" s="117">
        <v>0</v>
      </c>
      <c r="H69" s="117">
        <v>93921000</v>
      </c>
      <c r="I69" s="117">
        <v>0</v>
      </c>
      <c r="J69" s="117">
        <v>0</v>
      </c>
      <c r="K69" s="117">
        <v>139352000</v>
      </c>
      <c r="L69" s="117">
        <v>72847000</v>
      </c>
      <c r="M69" s="117">
        <v>607000</v>
      </c>
      <c r="N69" s="117">
        <v>356000</v>
      </c>
      <c r="O69" s="117">
        <v>17202000</v>
      </c>
      <c r="P69" s="117">
        <v>0</v>
      </c>
      <c r="Q69" s="117">
        <v>271000</v>
      </c>
      <c r="R69" s="118" t="s">
        <v>794</v>
      </c>
      <c r="S69" s="116">
        <v>11005097</v>
      </c>
      <c r="T69" s="100"/>
      <c r="U69" s="100"/>
      <c r="V69" s="100"/>
      <c r="W69" s="100"/>
      <c r="X69" s="100"/>
      <c r="Y69" s="100"/>
      <c r="Z69" s="100"/>
      <c r="AA69" s="101"/>
      <c r="AB69" s="101"/>
    </row>
    <row r="70" spans="1:28" ht="15">
      <c r="A70" s="109" t="str">
        <f>INDEX('Tabel 3.1'!$C$9:$C$579,MATCH('Data -enkelt, resultat'!S70,'Tabel 3.1'!$IV$9:$IV$579,0))&amp;" - "&amp;INDEX('Tabel 3.1'!$D$9:$D$579,MATCH('Data -enkelt, resultat'!S70,'Tabel 3.1'!$IV$9:$IV$579,0))</f>
        <v>Danske Invest - Euro High Yield-Obligationer</v>
      </c>
      <c r="B70" s="116">
        <v>201412</v>
      </c>
      <c r="C70" s="116">
        <v>11005</v>
      </c>
      <c r="D70" s="116">
        <v>98</v>
      </c>
      <c r="E70" s="117">
        <v>24844000</v>
      </c>
      <c r="F70" s="117">
        <v>0</v>
      </c>
      <c r="G70" s="117">
        <v>0</v>
      </c>
      <c r="H70" s="117">
        <v>7761000</v>
      </c>
      <c r="I70" s="117">
        <v>0</v>
      </c>
      <c r="J70" s="117">
        <v>0</v>
      </c>
      <c r="K70" s="117">
        <v>2202000</v>
      </c>
      <c r="L70" s="117">
        <v>2613000</v>
      </c>
      <c r="M70" s="117">
        <v>0</v>
      </c>
      <c r="N70" s="117">
        <v>22000</v>
      </c>
      <c r="O70" s="117">
        <v>5036000</v>
      </c>
      <c r="P70" s="117">
        <v>0</v>
      </c>
      <c r="Q70" s="117">
        <v>0</v>
      </c>
      <c r="R70" s="118" t="s">
        <v>794</v>
      </c>
      <c r="S70" s="116">
        <v>11005098</v>
      </c>
      <c r="T70" s="100"/>
      <c r="U70" s="100"/>
      <c r="V70" s="100"/>
      <c r="W70" s="100"/>
      <c r="X70" s="100"/>
      <c r="Y70" s="100"/>
      <c r="Z70" s="100"/>
      <c r="AA70" s="101"/>
      <c r="AB70" s="101"/>
    </row>
    <row r="71" spans="1:28" ht="15">
      <c r="A71" s="109" t="str">
        <f>INDEX('Tabel 3.1'!$C$9:$C$579,MATCH('Data -enkelt, resultat'!S71,'Tabel 3.1'!$IV$9:$IV$579,0))&amp;" - "&amp;INDEX('Tabel 3.1'!$D$9:$D$579,MATCH('Data -enkelt, resultat'!S71,'Tabel 3.1'!$IV$9:$IV$579,0))</f>
        <v>Danske Invest - Norske Korte Obligationer - Akkumulerende KL</v>
      </c>
      <c r="B71" s="116">
        <v>201412</v>
      </c>
      <c r="C71" s="116">
        <v>11005</v>
      </c>
      <c r="D71" s="116">
        <v>99</v>
      </c>
      <c r="E71" s="117">
        <v>11161000</v>
      </c>
      <c r="F71" s="117">
        <v>1000</v>
      </c>
      <c r="G71" s="117">
        <v>0</v>
      </c>
      <c r="H71" s="117">
        <v>4449000</v>
      </c>
      <c r="I71" s="117">
        <v>0</v>
      </c>
      <c r="J71" s="117">
        <v>0</v>
      </c>
      <c r="K71" s="117">
        <v>0</v>
      </c>
      <c r="L71" s="117">
        <v>59000</v>
      </c>
      <c r="M71" s="117">
        <v>0</v>
      </c>
      <c r="N71" s="117">
        <v>0</v>
      </c>
      <c r="O71" s="117">
        <v>612000</v>
      </c>
      <c r="P71" s="117">
        <v>0</v>
      </c>
      <c r="Q71" s="117">
        <v>0</v>
      </c>
      <c r="R71" s="118" t="s">
        <v>794</v>
      </c>
      <c r="S71" s="116">
        <v>11005099</v>
      </c>
      <c r="T71" s="100"/>
      <c r="U71" s="100"/>
      <c r="V71" s="100"/>
      <c r="W71" s="100"/>
      <c r="X71" s="100"/>
      <c r="Y71" s="100"/>
      <c r="Z71" s="100"/>
      <c r="AA71" s="101"/>
      <c r="AB71" s="101"/>
    </row>
    <row r="72" spans="1:28" ht="15">
      <c r="A72" s="109" t="str">
        <f>INDEX('Tabel 3.1'!$C$9:$C$579,MATCH('Data -enkelt, resultat'!S539,'Tabel 3.1'!$IV$9:$IV$579,0))&amp;" - "&amp;INDEX('Tabel 3.1'!$D$9:$D$579,MATCH('Data -enkelt, resultat'!S539,'Tabel 3.1'!$IV$9:$IV$579,0))</f>
        <v>Profil Invest - Afdeling KK</v>
      </c>
      <c r="B72" s="116">
        <v>201412</v>
      </c>
      <c r="C72" s="116">
        <v>11005</v>
      </c>
      <c r="D72" s="116">
        <v>100</v>
      </c>
      <c r="E72" s="117">
        <v>111663000</v>
      </c>
      <c r="F72" s="117">
        <v>0</v>
      </c>
      <c r="G72" s="117">
        <v>0</v>
      </c>
      <c r="H72" s="117">
        <v>47874000</v>
      </c>
      <c r="I72" s="117">
        <v>92799000</v>
      </c>
      <c r="J72" s="117">
        <v>0</v>
      </c>
      <c r="K72" s="117">
        <v>5290000</v>
      </c>
      <c r="L72" s="117">
        <v>615000</v>
      </c>
      <c r="M72" s="117">
        <v>0</v>
      </c>
      <c r="N72" s="117">
        <v>0</v>
      </c>
      <c r="O72" s="117">
        <v>30851000</v>
      </c>
      <c r="P72" s="117">
        <v>0</v>
      </c>
      <c r="Q72" s="117">
        <v>0</v>
      </c>
      <c r="R72" s="118"/>
      <c r="S72" s="116">
        <v>11005100</v>
      </c>
      <c r="T72" s="100"/>
      <c r="U72" s="100"/>
      <c r="V72" s="100"/>
      <c r="W72" s="100"/>
      <c r="X72" s="100"/>
      <c r="Y72" s="100"/>
      <c r="Z72" s="100"/>
      <c r="AA72" s="101"/>
      <c r="AB72" s="101"/>
    </row>
    <row r="73" spans="1:28" ht="15">
      <c r="A73" s="109" t="str">
        <f>INDEX('Tabel 3.1'!$C$9:$C$579,MATCH('Data -enkelt, resultat'!S541,'Tabel 3.1'!$IV$9:$IV$579,0))&amp;" - "&amp;INDEX('Tabel 3.1'!$D$9:$D$579,MATCH('Data -enkelt, resultat'!S541,'Tabel 3.1'!$IV$9:$IV$579,0))</f>
        <v>HP Invest - Lange Danske Obligationer</v>
      </c>
      <c r="B73" s="116">
        <v>201412</v>
      </c>
      <c r="C73" s="116">
        <v>11005</v>
      </c>
      <c r="D73" s="116">
        <v>101</v>
      </c>
      <c r="E73" s="117">
        <v>6076000</v>
      </c>
      <c r="F73" s="117">
        <v>0</v>
      </c>
      <c r="G73" s="117">
        <v>0</v>
      </c>
      <c r="H73" s="117">
        <v>61224000</v>
      </c>
      <c r="I73" s="117">
        <v>0</v>
      </c>
      <c r="J73" s="117">
        <v>0</v>
      </c>
      <c r="K73" s="117">
        <v>90902000</v>
      </c>
      <c r="L73" s="117">
        <v>11127000</v>
      </c>
      <c r="M73" s="117">
        <v>0</v>
      </c>
      <c r="N73" s="117">
        <v>49000</v>
      </c>
      <c r="O73" s="117">
        <v>4054000</v>
      </c>
      <c r="P73" s="117">
        <v>0</v>
      </c>
      <c r="Q73" s="117">
        <v>0</v>
      </c>
      <c r="R73" s="118"/>
      <c r="S73" s="116">
        <v>11005101</v>
      </c>
      <c r="T73" s="100"/>
      <c r="U73" s="100"/>
      <c r="V73" s="100"/>
      <c r="W73" s="100"/>
      <c r="X73" s="100"/>
      <c r="Y73" s="100"/>
      <c r="Z73" s="100"/>
      <c r="AA73" s="101"/>
      <c r="AB73" s="101"/>
    </row>
    <row r="74" spans="1:28" ht="15">
      <c r="A74" s="109" t="str">
        <f>INDEX('Tabel 3.1'!$C$9:$C$579,MATCH('Data -enkelt, resultat'!S540,'Tabel 3.1'!$IV$9:$IV$579,0))&amp;" - "&amp;INDEX('Tabel 3.1'!$D$9:$D$579,MATCH('Data -enkelt, resultat'!S540,'Tabel 3.1'!$IV$9:$IV$579,0))</f>
        <v>HP Invest - Korte Danske Obligationer</v>
      </c>
      <c r="B74" s="116">
        <v>201412</v>
      </c>
      <c r="C74" s="116">
        <v>11005</v>
      </c>
      <c r="D74" s="116">
        <v>102</v>
      </c>
      <c r="E74" s="117">
        <v>3808000</v>
      </c>
      <c r="F74" s="117">
        <v>0</v>
      </c>
      <c r="G74" s="117">
        <v>0</v>
      </c>
      <c r="H74" s="117">
        <v>7197000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1180000</v>
      </c>
      <c r="P74" s="117">
        <v>0</v>
      </c>
      <c r="Q74" s="117">
        <v>0</v>
      </c>
      <c r="R74" s="118"/>
      <c r="S74" s="116">
        <v>11005102</v>
      </c>
      <c r="T74" s="100"/>
      <c r="U74" s="100"/>
      <c r="V74" s="100"/>
      <c r="W74" s="100"/>
      <c r="X74" s="100"/>
      <c r="Y74" s="100"/>
      <c r="Z74" s="100"/>
      <c r="AA74" s="101"/>
      <c r="AB74" s="101"/>
    </row>
    <row r="75" spans="1:28" ht="15">
      <c r="A75" s="109" t="str">
        <f>INDEX('Tabel 3.1'!$C$9:$C$579,MATCH('Data -enkelt, resultat'!S542,'Tabel 3.1'!$IV$9:$IV$579,0))&amp;" - "&amp;INDEX('Tabel 3.1'!$D$9:$D$579,MATCH('Data -enkelt, resultat'!S542,'Tabel 3.1'!$IV$9:$IV$579,0))</f>
        <v>HP Invest - Danske Obligationer Akk.</v>
      </c>
      <c r="B75" s="116">
        <v>201412</v>
      </c>
      <c r="C75" s="116">
        <v>11005</v>
      </c>
      <c r="D75" s="116">
        <v>103</v>
      </c>
      <c r="E75" s="117">
        <v>1000</v>
      </c>
      <c r="F75" s="117">
        <v>0</v>
      </c>
      <c r="G75" s="117">
        <v>251000</v>
      </c>
      <c r="H75" s="117">
        <v>0</v>
      </c>
      <c r="I75" s="117">
        <v>1368000</v>
      </c>
      <c r="J75" s="117">
        <v>0</v>
      </c>
      <c r="K75" s="117">
        <v>0</v>
      </c>
      <c r="L75" s="117">
        <v>21000</v>
      </c>
      <c r="M75" s="117">
        <v>2000</v>
      </c>
      <c r="N75" s="117">
        <v>4000</v>
      </c>
      <c r="O75" s="117">
        <v>247000</v>
      </c>
      <c r="P75" s="117">
        <v>0</v>
      </c>
      <c r="Q75" s="117">
        <v>37000</v>
      </c>
      <c r="R75" s="118"/>
      <c r="S75" s="116">
        <v>11005103</v>
      </c>
      <c r="T75" s="100"/>
      <c r="U75" s="100"/>
      <c r="V75" s="100"/>
      <c r="W75" s="100"/>
      <c r="X75" s="100"/>
      <c r="Y75" s="100"/>
      <c r="Z75" s="100"/>
      <c r="AA75" s="101"/>
      <c r="AB75" s="101"/>
    </row>
    <row r="76" spans="1:28" ht="15">
      <c r="A76" s="109" t="str">
        <f>INDEX('Tabel 3.1'!$C$9:$C$579,MATCH('Data -enkelt, resultat'!S72,'Tabel 3.1'!$IV$9:$IV$579,0))&amp;" - "&amp;INDEX('Tabel 3.1'!$D$9:$D$579,MATCH('Data -enkelt, resultat'!S72,'Tabel 3.1'!$IV$9:$IV$579,0))</f>
        <v>Danske Invest - Horisont Rente Plus - Akkumulerende KL</v>
      </c>
      <c r="B76" s="116">
        <v>201412</v>
      </c>
      <c r="C76" s="116">
        <v>11010</v>
      </c>
      <c r="D76" s="116">
        <v>15</v>
      </c>
      <c r="E76" s="117">
        <v>5000</v>
      </c>
      <c r="F76" s="117">
        <v>0</v>
      </c>
      <c r="G76" s="117">
        <v>3485000</v>
      </c>
      <c r="H76" s="117">
        <v>0</v>
      </c>
      <c r="I76" s="117">
        <v>21767000</v>
      </c>
      <c r="J76" s="117">
        <v>0</v>
      </c>
      <c r="K76" s="117">
        <v>0</v>
      </c>
      <c r="L76" s="117">
        <v>458000</v>
      </c>
      <c r="M76" s="117">
        <v>0</v>
      </c>
      <c r="N76" s="117">
        <v>35000</v>
      </c>
      <c r="O76" s="117">
        <v>3474000</v>
      </c>
      <c r="P76" s="117">
        <v>0</v>
      </c>
      <c r="Q76" s="117">
        <v>463000</v>
      </c>
      <c r="R76" s="118" t="s">
        <v>794</v>
      </c>
      <c r="S76" s="116">
        <v>11010015</v>
      </c>
      <c r="T76" s="100"/>
      <c r="U76" s="100"/>
      <c r="V76" s="100"/>
      <c r="W76" s="100"/>
      <c r="X76" s="100"/>
      <c r="Y76" s="100"/>
      <c r="Z76" s="100"/>
      <c r="AA76" s="101"/>
      <c r="AB76" s="101"/>
    </row>
    <row r="77" spans="1:28" ht="15">
      <c r="A77" s="109" t="str">
        <f>INDEX('Tabel 3.1'!$C$9:$C$579,MATCH('Data -enkelt, resultat'!S73,'Tabel 3.1'!$IV$9:$IV$579,0))&amp;" - "&amp;INDEX('Tabel 3.1'!$D$9:$D$579,MATCH('Data -enkelt, resultat'!S73,'Tabel 3.1'!$IV$9:$IV$579,0))</f>
        <v>Danske Invest - Globale Mellemlange Indeksobligationer</v>
      </c>
      <c r="B77" s="116">
        <v>201412</v>
      </c>
      <c r="C77" s="116">
        <v>11010</v>
      </c>
      <c r="D77" s="116">
        <v>16</v>
      </c>
      <c r="E77" s="117">
        <v>39000</v>
      </c>
      <c r="F77" s="117">
        <v>0</v>
      </c>
      <c r="G77" s="117">
        <v>17775000</v>
      </c>
      <c r="H77" s="117">
        <v>0</v>
      </c>
      <c r="I77" s="117">
        <v>26824000</v>
      </c>
      <c r="J77" s="117">
        <v>0</v>
      </c>
      <c r="K77" s="117">
        <v>0</v>
      </c>
      <c r="L77" s="117">
        <v>322000</v>
      </c>
      <c r="M77" s="117">
        <v>0</v>
      </c>
      <c r="N77" s="117">
        <v>393000</v>
      </c>
      <c r="O77" s="117">
        <v>11940000</v>
      </c>
      <c r="P77" s="117">
        <v>0</v>
      </c>
      <c r="Q77" s="117">
        <v>1558000</v>
      </c>
      <c r="R77" s="118" t="s">
        <v>794</v>
      </c>
      <c r="S77" s="116">
        <v>11010016</v>
      </c>
      <c r="T77" s="100"/>
      <c r="U77" s="100"/>
      <c r="V77" s="100"/>
      <c r="W77" s="100"/>
      <c r="X77" s="100"/>
      <c r="Y77" s="100"/>
      <c r="Z77" s="100"/>
      <c r="AA77" s="101"/>
      <c r="AB77" s="101"/>
    </row>
    <row r="78" spans="1:28" ht="15">
      <c r="A78" s="109" t="str">
        <f>INDEX('Tabel 3.1'!$C$9:$C$579,MATCH('Data -enkelt, resultat'!S74,'Tabel 3.1'!$IV$9:$IV$579,0))&amp;" - "&amp;INDEX('Tabel 3.1'!$D$9:$D$579,MATCH('Data -enkelt, resultat'!S74,'Tabel 3.1'!$IV$9:$IV$579,0))</f>
        <v>Danske Invest - Danske Indeksobligationer</v>
      </c>
      <c r="B78" s="116">
        <v>201412</v>
      </c>
      <c r="C78" s="116">
        <v>11010</v>
      </c>
      <c r="D78" s="116">
        <v>17</v>
      </c>
      <c r="E78" s="117">
        <v>14000</v>
      </c>
      <c r="F78" s="117">
        <v>0</v>
      </c>
      <c r="G78" s="117">
        <v>236160000</v>
      </c>
      <c r="H78" s="117">
        <v>0</v>
      </c>
      <c r="I78" s="117">
        <v>357809000</v>
      </c>
      <c r="J78" s="117">
        <v>0</v>
      </c>
      <c r="K78" s="117">
        <v>0</v>
      </c>
      <c r="L78" s="117">
        <v>-383000</v>
      </c>
      <c r="M78" s="117">
        <v>0</v>
      </c>
      <c r="N78" s="117">
        <v>4259000</v>
      </c>
      <c r="O78" s="117">
        <v>154184000</v>
      </c>
      <c r="P78" s="117">
        <v>0</v>
      </c>
      <c r="Q78" s="117">
        <v>18911000</v>
      </c>
      <c r="R78" s="118" t="s">
        <v>794</v>
      </c>
      <c r="S78" s="116">
        <v>11010017</v>
      </c>
      <c r="T78" s="100"/>
      <c r="U78" s="100"/>
      <c r="V78" s="100"/>
      <c r="W78" s="100"/>
      <c r="X78" s="100"/>
      <c r="Y78" s="100"/>
      <c r="Z78" s="100"/>
      <c r="AA78" s="101"/>
      <c r="AB78" s="101"/>
    </row>
    <row r="79" spans="1:28" ht="15">
      <c r="A79" s="109" t="str">
        <f>INDEX('Tabel 3.1'!$C$9:$C$579,MATCH('Data -enkelt, resultat'!S75,'Tabel 3.1'!$IV$9:$IV$579,0))&amp;" - "&amp;INDEX('Tabel 3.1'!$D$9:$D$579,MATCH('Data -enkelt, resultat'!S75,'Tabel 3.1'!$IV$9:$IV$579,0))</f>
        <v>Danske Invest - Global Højt Udbytte</v>
      </c>
      <c r="B79" s="116">
        <v>201412</v>
      </c>
      <c r="C79" s="116">
        <v>11010</v>
      </c>
      <c r="D79" s="116">
        <v>24</v>
      </c>
      <c r="E79" s="117">
        <v>235172000</v>
      </c>
      <c r="F79" s="117">
        <v>0</v>
      </c>
      <c r="G79" s="117">
        <v>0</v>
      </c>
      <c r="H79" s="117">
        <v>-453370000</v>
      </c>
      <c r="I79" s="117">
        <v>-22917000</v>
      </c>
      <c r="J79" s="117">
        <v>0</v>
      </c>
      <c r="K79" s="117">
        <v>-196570000</v>
      </c>
      <c r="L79" s="117">
        <v>2350000</v>
      </c>
      <c r="M79" s="117">
        <v>0</v>
      </c>
      <c r="N79" s="117">
        <v>1685000</v>
      </c>
      <c r="O79" s="117">
        <v>44758000</v>
      </c>
      <c r="P79" s="117">
        <v>0</v>
      </c>
      <c r="Q79" s="117">
        <v>0</v>
      </c>
      <c r="R79" s="118" t="s">
        <v>794</v>
      </c>
      <c r="S79" s="116">
        <v>11010024</v>
      </c>
      <c r="T79" s="100"/>
      <c r="U79" s="100"/>
      <c r="V79" s="100"/>
      <c r="W79" s="100"/>
      <c r="X79" s="100"/>
      <c r="Y79" s="100"/>
      <c r="Z79" s="100"/>
      <c r="AA79" s="101"/>
      <c r="AB79" s="101"/>
    </row>
    <row r="80" spans="1:28" ht="15">
      <c r="A80" s="109" t="str">
        <f>INDEX('Tabel 3.1'!$C$9:$C$579,MATCH('Data -enkelt, resultat'!S76,'Tabel 3.1'!$IV$9:$IV$579,0))&amp;" - "&amp;INDEX('Tabel 3.1'!$D$9:$D$579,MATCH('Data -enkelt, resultat'!S76,'Tabel 3.1'!$IV$9:$IV$579,0))</f>
        <v>Sparinvest - Value USA</v>
      </c>
      <c r="B80" s="116">
        <v>201412</v>
      </c>
      <c r="C80" s="116">
        <v>11010</v>
      </c>
      <c r="D80" s="116">
        <v>25</v>
      </c>
      <c r="E80" s="117">
        <v>196268000</v>
      </c>
      <c r="F80" s="117">
        <v>17000</v>
      </c>
      <c r="G80" s="117">
        <v>0</v>
      </c>
      <c r="H80" s="117">
        <v>202617000</v>
      </c>
      <c r="I80" s="117">
        <v>0</v>
      </c>
      <c r="J80" s="117">
        <v>0</v>
      </c>
      <c r="K80" s="117">
        <v>0</v>
      </c>
      <c r="L80" s="117">
        <v>-34000</v>
      </c>
      <c r="M80" s="117">
        <v>0</v>
      </c>
      <c r="N80" s="117">
        <v>97000</v>
      </c>
      <c r="O80" s="117">
        <v>40007000</v>
      </c>
      <c r="P80" s="117">
        <v>0</v>
      </c>
      <c r="Q80" s="117">
        <v>0</v>
      </c>
      <c r="R80" s="118" t="s">
        <v>794</v>
      </c>
      <c r="S80" s="116">
        <v>11010025</v>
      </c>
      <c r="T80" s="100"/>
      <c r="U80" s="100"/>
      <c r="V80" s="100"/>
      <c r="W80" s="100"/>
      <c r="X80" s="100"/>
      <c r="Y80" s="100"/>
      <c r="Z80" s="100"/>
      <c r="AA80" s="101"/>
      <c r="AB80" s="101"/>
    </row>
    <row r="81" spans="1:28" ht="15">
      <c r="A81" s="109" t="str">
        <f>INDEX('Tabel 3.1'!$C$9:$C$579,MATCH('Data -enkelt, resultat'!S77,'Tabel 3.1'!$IV$9:$IV$579,0))&amp;" - "&amp;INDEX('Tabel 3.1'!$D$9:$D$579,MATCH('Data -enkelt, resultat'!S77,'Tabel 3.1'!$IV$9:$IV$579,0))</f>
        <v>Sparinvest - Cumulus Value</v>
      </c>
      <c r="B81" s="116">
        <v>201412</v>
      </c>
      <c r="C81" s="116">
        <v>11010</v>
      </c>
      <c r="D81" s="116">
        <v>26</v>
      </c>
      <c r="E81" s="117">
        <v>140759000</v>
      </c>
      <c r="F81" s="117">
        <v>25000</v>
      </c>
      <c r="G81" s="117">
        <v>0</v>
      </c>
      <c r="H81" s="117">
        <v>-247000</v>
      </c>
      <c r="I81" s="117">
        <v>0</v>
      </c>
      <c r="J81" s="117">
        <v>0</v>
      </c>
      <c r="K81" s="117">
        <v>0</v>
      </c>
      <c r="L81" s="117">
        <v>-50000</v>
      </c>
      <c r="M81" s="117">
        <v>0</v>
      </c>
      <c r="N81" s="117">
        <v>78000</v>
      </c>
      <c r="O81" s="117">
        <v>25517000</v>
      </c>
      <c r="P81" s="117">
        <v>0</v>
      </c>
      <c r="Q81" s="117">
        <v>0</v>
      </c>
      <c r="R81" s="118" t="s">
        <v>794</v>
      </c>
      <c r="S81" s="116">
        <v>11010026</v>
      </c>
      <c r="T81" s="100"/>
      <c r="U81" s="100"/>
      <c r="V81" s="100"/>
      <c r="W81" s="100"/>
      <c r="X81" s="100"/>
      <c r="Y81" s="100"/>
      <c r="Z81" s="100"/>
      <c r="AA81" s="101"/>
      <c r="AB81" s="101"/>
    </row>
    <row r="82" spans="1:28" ht="15">
      <c r="A82" s="109" t="str">
        <f>INDEX('Tabel 3.1'!$C$9:$C$579,MATCH('Data -enkelt, resultat'!S78,'Tabel 3.1'!$IV$9:$IV$579,0))&amp;" - "&amp;INDEX('Tabel 3.1'!$D$9:$D$579,MATCH('Data -enkelt, resultat'!S78,'Tabel 3.1'!$IV$9:$IV$579,0))</f>
        <v>Sparinvest - Value Aktier</v>
      </c>
      <c r="B82" s="116">
        <v>201412</v>
      </c>
      <c r="C82" s="116">
        <v>11010</v>
      </c>
      <c r="D82" s="116">
        <v>27</v>
      </c>
      <c r="E82" s="117">
        <v>104338000</v>
      </c>
      <c r="F82" s="117">
        <v>56000</v>
      </c>
      <c r="G82" s="117">
        <v>0</v>
      </c>
      <c r="H82" s="117">
        <v>242539000</v>
      </c>
      <c r="I82" s="117">
        <v>0</v>
      </c>
      <c r="J82" s="117">
        <v>0</v>
      </c>
      <c r="K82" s="117">
        <v>0</v>
      </c>
      <c r="L82" s="117">
        <v>-21000</v>
      </c>
      <c r="M82" s="117">
        <v>0</v>
      </c>
      <c r="N82" s="117">
        <v>64000</v>
      </c>
      <c r="O82" s="117">
        <v>25020000</v>
      </c>
      <c r="P82" s="117">
        <v>0</v>
      </c>
      <c r="Q82" s="117">
        <v>0</v>
      </c>
      <c r="R82" s="118" t="s">
        <v>794</v>
      </c>
      <c r="S82" s="116">
        <v>11010027</v>
      </c>
      <c r="T82" s="100"/>
      <c r="U82" s="100"/>
      <c r="V82" s="100"/>
      <c r="W82" s="100"/>
      <c r="X82" s="100"/>
      <c r="Y82" s="100"/>
      <c r="Z82" s="100"/>
      <c r="AA82" s="101"/>
      <c r="AB82" s="101"/>
    </row>
    <row r="83" spans="1:28" ht="15">
      <c r="A83" s="109" t="str">
        <f>INDEX('Tabel 3.1'!$C$9:$C$579,MATCH('Data -enkelt, resultat'!S79,'Tabel 3.1'!$IV$9:$IV$579,0))&amp;" - "&amp;INDEX('Tabel 3.1'!$D$9:$D$579,MATCH('Data -enkelt, resultat'!S79,'Tabel 3.1'!$IV$9:$IV$579,0))</f>
        <v>Sparinvest - High Yield Value Bonds Udb.</v>
      </c>
      <c r="B83" s="116">
        <v>201412</v>
      </c>
      <c r="C83" s="116">
        <v>11010</v>
      </c>
      <c r="D83" s="116">
        <v>30</v>
      </c>
      <c r="E83" s="117">
        <v>37823000</v>
      </c>
      <c r="F83" s="117">
        <v>8000</v>
      </c>
      <c r="G83" s="117">
        <v>0</v>
      </c>
      <c r="H83" s="117">
        <v>83464000</v>
      </c>
      <c r="I83" s="117">
        <v>0</v>
      </c>
      <c r="J83" s="117">
        <v>0</v>
      </c>
      <c r="K83" s="117">
        <v>-78358000</v>
      </c>
      <c r="L83" s="117">
        <v>754000</v>
      </c>
      <c r="M83" s="117">
        <v>0</v>
      </c>
      <c r="N83" s="117">
        <v>563000</v>
      </c>
      <c r="O83" s="117">
        <v>7714000</v>
      </c>
      <c r="P83" s="117">
        <v>0</v>
      </c>
      <c r="Q83" s="117">
        <v>0</v>
      </c>
      <c r="R83" s="118" t="s">
        <v>794</v>
      </c>
      <c r="S83" s="116">
        <v>11010030</v>
      </c>
      <c r="T83" s="100"/>
      <c r="U83" s="100"/>
      <c r="V83" s="100"/>
      <c r="W83" s="100"/>
      <c r="X83" s="100"/>
      <c r="Y83" s="100"/>
      <c r="Z83" s="100"/>
      <c r="AA83" s="101"/>
      <c r="AB83" s="101"/>
    </row>
    <row r="84" spans="1:28" ht="15">
      <c r="A84" s="109" t="str">
        <f>INDEX('Tabel 3.1'!$C$9:$C$579,MATCH('Data -enkelt, resultat'!S80,'Tabel 3.1'!$IV$9:$IV$579,0))&amp;" - "&amp;INDEX('Tabel 3.1'!$D$9:$D$579,MATCH('Data -enkelt, resultat'!S80,'Tabel 3.1'!$IV$9:$IV$579,0))</f>
        <v>Sparinvest - Mellemlange Obligationer</v>
      </c>
      <c r="B84" s="116">
        <v>201412</v>
      </c>
      <c r="C84" s="116">
        <v>11010</v>
      </c>
      <c r="D84" s="116">
        <v>31</v>
      </c>
      <c r="E84" s="117">
        <v>4616000</v>
      </c>
      <c r="F84" s="117">
        <v>0</v>
      </c>
      <c r="G84" s="117">
        <v>0</v>
      </c>
      <c r="H84" s="117">
        <v>4433000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5000</v>
      </c>
      <c r="O84" s="117">
        <v>680000</v>
      </c>
      <c r="P84" s="117">
        <v>0</v>
      </c>
      <c r="Q84" s="117">
        <v>0</v>
      </c>
      <c r="R84" s="118" t="s">
        <v>794</v>
      </c>
      <c r="S84" s="116">
        <v>11010031</v>
      </c>
      <c r="T84" s="100"/>
      <c r="U84" s="100"/>
      <c r="V84" s="100"/>
      <c r="W84" s="100"/>
      <c r="X84" s="100"/>
      <c r="Y84" s="100"/>
      <c r="Z84" s="100"/>
      <c r="AA84" s="101"/>
      <c r="AB84" s="101"/>
    </row>
    <row r="85" spans="1:28" ht="15">
      <c r="A85" s="109" t="str">
        <f>INDEX('Tabel 3.1'!$C$9:$C$579,MATCH('Data -enkelt, resultat'!S81,'Tabel 3.1'!$IV$9:$IV$579,0))&amp;" - "&amp;INDEX('Tabel 3.1'!$D$9:$D$579,MATCH('Data -enkelt, resultat'!S81,'Tabel 3.1'!$IV$9:$IV$579,0))</f>
        <v>Sparinvest - Korte Obligationer</v>
      </c>
      <c r="B85" s="116">
        <v>201412</v>
      </c>
      <c r="C85" s="116">
        <v>11010</v>
      </c>
      <c r="D85" s="116">
        <v>32</v>
      </c>
      <c r="E85" s="117">
        <v>7836000</v>
      </c>
      <c r="F85" s="117">
        <v>0</v>
      </c>
      <c r="G85" s="117">
        <v>0</v>
      </c>
      <c r="H85" s="117">
        <v>91878000</v>
      </c>
      <c r="I85" s="117">
        <v>0</v>
      </c>
      <c r="J85" s="117">
        <v>0</v>
      </c>
      <c r="K85" s="117">
        <v>-48369000</v>
      </c>
      <c r="L85" s="117">
        <v>727000</v>
      </c>
      <c r="M85" s="117">
        <v>0</v>
      </c>
      <c r="N85" s="117">
        <v>721000</v>
      </c>
      <c r="O85" s="117">
        <v>3189000</v>
      </c>
      <c r="P85" s="117">
        <v>0</v>
      </c>
      <c r="Q85" s="117">
        <v>89000</v>
      </c>
      <c r="R85" s="118" t="s">
        <v>794</v>
      </c>
      <c r="S85" s="116">
        <v>11010032</v>
      </c>
      <c r="T85" s="100"/>
      <c r="U85" s="100"/>
      <c r="V85" s="100"/>
      <c r="W85" s="100"/>
      <c r="X85" s="100"/>
      <c r="Y85" s="100"/>
      <c r="Z85" s="100"/>
      <c r="AA85" s="101"/>
      <c r="AB85" s="101"/>
    </row>
    <row r="86" spans="1:28" ht="15">
      <c r="A86" s="109" t="str">
        <f>INDEX('Tabel 3.1'!$C$9:$C$579,MATCH('Data -enkelt, resultat'!S82,'Tabel 3.1'!$IV$9:$IV$579,0))&amp;" - "&amp;INDEX('Tabel 3.1'!$D$9:$D$579,MATCH('Data -enkelt, resultat'!S82,'Tabel 3.1'!$IV$9:$IV$579,0))</f>
        <v>Sparinvest - Lange Obligationer</v>
      </c>
      <c r="B86" s="116">
        <v>201412</v>
      </c>
      <c r="C86" s="116">
        <v>11010</v>
      </c>
      <c r="D86" s="116">
        <v>33</v>
      </c>
      <c r="E86" s="117">
        <v>27143000</v>
      </c>
      <c r="F86" s="117">
        <v>101000</v>
      </c>
      <c r="G86" s="117">
        <v>0</v>
      </c>
      <c r="H86" s="117">
        <v>-2577000</v>
      </c>
      <c r="I86" s="117">
        <v>0</v>
      </c>
      <c r="J86" s="117">
        <v>0</v>
      </c>
      <c r="K86" s="117">
        <v>0</v>
      </c>
      <c r="L86" s="117">
        <v>-1030000</v>
      </c>
      <c r="M86" s="117">
        <v>0</v>
      </c>
      <c r="N86" s="117">
        <v>352000</v>
      </c>
      <c r="O86" s="117">
        <v>6470000</v>
      </c>
      <c r="P86" s="117">
        <v>0</v>
      </c>
      <c r="Q86" s="117">
        <v>0</v>
      </c>
      <c r="R86" s="118" t="s">
        <v>794</v>
      </c>
      <c r="S86" s="116">
        <v>11010033</v>
      </c>
      <c r="T86" s="100"/>
      <c r="U86" s="100"/>
      <c r="V86" s="100"/>
      <c r="W86" s="100"/>
      <c r="X86" s="100"/>
      <c r="Y86" s="100"/>
      <c r="Z86" s="100"/>
      <c r="AA86" s="101"/>
      <c r="AB86" s="101"/>
    </row>
    <row r="87" spans="1:28" ht="15">
      <c r="A87" s="109" t="str">
        <f>INDEX('Tabel 3.1'!$C$9:$C$579,MATCH('Data -enkelt, resultat'!S83,'Tabel 3.1'!$IV$9:$IV$579,0))&amp;" - "&amp;INDEX('Tabel 3.1'!$D$9:$D$579,MATCH('Data -enkelt, resultat'!S83,'Tabel 3.1'!$IV$9:$IV$579,0))</f>
        <v>Sparinvest - Nye Obligationsmarkeder</v>
      </c>
      <c r="B87" s="116">
        <v>201412</v>
      </c>
      <c r="C87" s="116">
        <v>11010</v>
      </c>
      <c r="D87" s="116">
        <v>34</v>
      </c>
      <c r="E87" s="117">
        <v>31000</v>
      </c>
      <c r="F87" s="117">
        <v>0</v>
      </c>
      <c r="G87" s="117">
        <v>14190000</v>
      </c>
      <c r="H87" s="117">
        <v>0</v>
      </c>
      <c r="I87" s="117">
        <v>74531000</v>
      </c>
      <c r="J87" s="117">
        <v>0</v>
      </c>
      <c r="K87" s="117">
        <v>0</v>
      </c>
      <c r="L87" s="117">
        <v>-1000</v>
      </c>
      <c r="M87" s="117">
        <v>0</v>
      </c>
      <c r="N87" s="117">
        <v>372000</v>
      </c>
      <c r="O87" s="117">
        <v>9593000</v>
      </c>
      <c r="P87" s="117">
        <v>0</v>
      </c>
      <c r="Q87" s="117">
        <v>2333000</v>
      </c>
      <c r="R87" s="118" t="s">
        <v>794</v>
      </c>
      <c r="S87" s="116">
        <v>11010034</v>
      </c>
      <c r="T87" s="100"/>
      <c r="U87" s="100"/>
      <c r="V87" s="100"/>
      <c r="W87" s="100"/>
      <c r="X87" s="100"/>
      <c r="Y87" s="100"/>
      <c r="Z87" s="100"/>
      <c r="AA87" s="101"/>
      <c r="AB87" s="101"/>
    </row>
    <row r="88" spans="1:28" ht="15">
      <c r="A88" s="109" t="str">
        <f>INDEX('Tabel 3.1'!$C$9:$C$579,MATCH('Data -enkelt, resultat'!S84,'Tabel 3.1'!$IV$9:$IV$579,0))&amp;" - "&amp;INDEX('Tabel 3.1'!$D$9:$D$579,MATCH('Data -enkelt, resultat'!S84,'Tabel 3.1'!$IV$9:$IV$579,0))</f>
        <v>Sparinvest - Bolig</v>
      </c>
      <c r="B88" s="116">
        <v>201412</v>
      </c>
      <c r="C88" s="116">
        <v>11010</v>
      </c>
      <c r="D88" s="116">
        <v>35</v>
      </c>
      <c r="E88" s="117">
        <v>27000</v>
      </c>
      <c r="F88" s="117">
        <v>0</v>
      </c>
      <c r="G88" s="117">
        <v>19519000</v>
      </c>
      <c r="H88" s="117">
        <v>0</v>
      </c>
      <c r="I88" s="117">
        <v>-19918000</v>
      </c>
      <c r="J88" s="117">
        <v>0</v>
      </c>
      <c r="K88" s="117">
        <v>0</v>
      </c>
      <c r="L88" s="117">
        <v>54000</v>
      </c>
      <c r="M88" s="117">
        <v>0</v>
      </c>
      <c r="N88" s="117">
        <v>185000</v>
      </c>
      <c r="O88" s="117">
        <v>12218000</v>
      </c>
      <c r="P88" s="117">
        <v>0</v>
      </c>
      <c r="Q88" s="117">
        <v>1538000</v>
      </c>
      <c r="R88" s="118" t="s">
        <v>794</v>
      </c>
      <c r="S88" s="116">
        <v>11010035</v>
      </c>
      <c r="T88" s="100"/>
      <c r="U88" s="100"/>
      <c r="V88" s="100"/>
      <c r="W88" s="100"/>
      <c r="X88" s="100"/>
      <c r="Y88" s="100"/>
      <c r="Z88" s="100"/>
      <c r="AA88" s="101"/>
      <c r="AB88" s="101"/>
    </row>
    <row r="89" spans="1:28" ht="15">
      <c r="A89" s="109" t="str">
        <f>INDEX('Tabel 3.1'!$C$9:$C$579,MATCH('Data -enkelt, resultat'!S85,'Tabel 3.1'!$IV$9:$IV$579,0))&amp;" - "&amp;INDEX('Tabel 3.1'!$D$9:$D$579,MATCH('Data -enkelt, resultat'!S85,'Tabel 3.1'!$IV$9:$IV$579,0))</f>
        <v>Sparinvest - Indeksobligationer</v>
      </c>
      <c r="B89" s="116">
        <v>201412</v>
      </c>
      <c r="C89" s="116">
        <v>11010</v>
      </c>
      <c r="D89" s="116">
        <v>36</v>
      </c>
      <c r="E89" s="117">
        <v>8000</v>
      </c>
      <c r="F89" s="117">
        <v>0</v>
      </c>
      <c r="G89" s="117">
        <v>6607000</v>
      </c>
      <c r="H89" s="117">
        <v>0</v>
      </c>
      <c r="I89" s="117">
        <v>5765000</v>
      </c>
      <c r="J89" s="117">
        <v>0</v>
      </c>
      <c r="K89" s="117">
        <v>0</v>
      </c>
      <c r="L89" s="117">
        <v>158000</v>
      </c>
      <c r="M89" s="117">
        <v>0</v>
      </c>
      <c r="N89" s="117">
        <v>31000</v>
      </c>
      <c r="O89" s="117">
        <v>4744000</v>
      </c>
      <c r="P89" s="117">
        <v>0</v>
      </c>
      <c r="Q89" s="117">
        <v>672000</v>
      </c>
      <c r="R89" s="118" t="s">
        <v>794</v>
      </c>
      <c r="S89" s="116">
        <v>11010036</v>
      </c>
      <c r="T89" s="100"/>
      <c r="U89" s="100"/>
      <c r="V89" s="100"/>
      <c r="W89" s="100"/>
      <c r="X89" s="100"/>
      <c r="Y89" s="100"/>
      <c r="Z89" s="100"/>
      <c r="AA89" s="101"/>
      <c r="AB89" s="101"/>
    </row>
    <row r="90" spans="1:28" ht="15">
      <c r="A90" s="109" t="str">
        <f>INDEX('Tabel 3.1'!$C$9:$C$579,MATCH('Data -enkelt, resultat'!S86,'Tabel 3.1'!$IV$9:$IV$579,0))&amp;" - "&amp;INDEX('Tabel 3.1'!$D$9:$D$579,MATCH('Data -enkelt, resultat'!S86,'Tabel 3.1'!$IV$9:$IV$579,0))</f>
        <v>Sparinvest - Nye Obligationsmarkeder Lokalvaluta</v>
      </c>
      <c r="B90" s="116">
        <v>201412</v>
      </c>
      <c r="C90" s="116">
        <v>11010</v>
      </c>
      <c r="D90" s="116">
        <v>39</v>
      </c>
      <c r="E90" s="117">
        <v>5000</v>
      </c>
      <c r="F90" s="117">
        <v>0</v>
      </c>
      <c r="G90" s="117">
        <v>9968000</v>
      </c>
      <c r="H90" s="117">
        <v>0</v>
      </c>
      <c r="I90" s="117">
        <v>87160000</v>
      </c>
      <c r="J90" s="117">
        <v>0</v>
      </c>
      <c r="K90" s="117">
        <v>0</v>
      </c>
      <c r="L90" s="117">
        <v>272000</v>
      </c>
      <c r="M90" s="117">
        <v>0</v>
      </c>
      <c r="N90" s="117">
        <v>1904000</v>
      </c>
      <c r="O90" s="117">
        <v>11482000</v>
      </c>
      <c r="P90" s="117">
        <v>0</v>
      </c>
      <c r="Q90" s="117">
        <v>1271000</v>
      </c>
      <c r="R90" s="118" t="s">
        <v>794</v>
      </c>
      <c r="S90" s="116">
        <v>11010039</v>
      </c>
      <c r="T90" s="100"/>
      <c r="U90" s="100"/>
      <c r="V90" s="100"/>
      <c r="W90" s="100"/>
      <c r="X90" s="100"/>
      <c r="Y90" s="100"/>
      <c r="Z90" s="100"/>
      <c r="AA90" s="101"/>
      <c r="AB90" s="101"/>
    </row>
    <row r="91" spans="1:28" ht="15">
      <c r="A91" s="109" t="str">
        <f>INDEX('Tabel 3.1'!$C$9:$C$579,MATCH('Data -enkelt, resultat'!S87,'Tabel 3.1'!$IV$9:$IV$579,0))&amp;" - "&amp;INDEX('Tabel 3.1'!$D$9:$D$579,MATCH('Data -enkelt, resultat'!S87,'Tabel 3.1'!$IV$9:$IV$579,0))</f>
        <v>Sparinvest - Danske Aktier</v>
      </c>
      <c r="B91" s="116">
        <v>201412</v>
      </c>
      <c r="C91" s="116">
        <v>11010</v>
      </c>
      <c r="D91" s="116">
        <v>40</v>
      </c>
      <c r="E91" s="117">
        <v>1000</v>
      </c>
      <c r="F91" s="117">
        <v>0</v>
      </c>
      <c r="G91" s="117">
        <v>1579000</v>
      </c>
      <c r="H91" s="117">
        <v>0</v>
      </c>
      <c r="I91" s="117">
        <v>13836000</v>
      </c>
      <c r="J91" s="117">
        <v>0</v>
      </c>
      <c r="K91" s="117">
        <v>0</v>
      </c>
      <c r="L91" s="117">
        <v>-140000</v>
      </c>
      <c r="M91" s="117">
        <v>0</v>
      </c>
      <c r="N91" s="117">
        <v>303000</v>
      </c>
      <c r="O91" s="117">
        <v>1916000</v>
      </c>
      <c r="P91" s="117">
        <v>0</v>
      </c>
      <c r="Q91" s="117">
        <v>196000</v>
      </c>
      <c r="R91" s="118" t="s">
        <v>794</v>
      </c>
      <c r="S91" s="116">
        <v>11010040</v>
      </c>
      <c r="T91" s="100"/>
      <c r="U91" s="100"/>
      <c r="V91" s="100"/>
      <c r="W91" s="100"/>
      <c r="X91" s="100"/>
      <c r="Y91" s="100"/>
      <c r="Z91" s="100"/>
      <c r="AA91" s="101"/>
      <c r="AB91" s="101"/>
    </row>
    <row r="92" spans="1:28" ht="15">
      <c r="A92" s="109" t="str">
        <f>INDEX('Tabel 3.1'!$C$9:$C$579,MATCH('Data -enkelt, resultat'!S88,'Tabel 3.1'!$IV$9:$IV$579,0))&amp;" - "&amp;INDEX('Tabel 3.1'!$D$9:$D$579,MATCH('Data -enkelt, resultat'!S88,'Tabel 3.1'!$IV$9:$IV$579,0))</f>
        <v>Sparinvest - Value Europa</v>
      </c>
      <c r="B92" s="116">
        <v>201412</v>
      </c>
      <c r="C92" s="116">
        <v>11010</v>
      </c>
      <c r="D92" s="116">
        <v>41</v>
      </c>
      <c r="E92" s="117">
        <v>20000</v>
      </c>
      <c r="F92" s="117">
        <v>0</v>
      </c>
      <c r="G92" s="117">
        <v>11015000</v>
      </c>
      <c r="H92" s="117">
        <v>0</v>
      </c>
      <c r="I92" s="117">
        <v>-19501000</v>
      </c>
      <c r="J92" s="117">
        <v>0</v>
      </c>
      <c r="K92" s="117">
        <v>0</v>
      </c>
      <c r="L92" s="117">
        <v>13000</v>
      </c>
      <c r="M92" s="117">
        <v>0</v>
      </c>
      <c r="N92" s="117">
        <v>78000</v>
      </c>
      <c r="O92" s="117">
        <v>8400000</v>
      </c>
      <c r="P92" s="117">
        <v>0</v>
      </c>
      <c r="Q92" s="117">
        <v>1039000</v>
      </c>
      <c r="R92" s="118" t="s">
        <v>794</v>
      </c>
      <c r="S92" s="116">
        <v>11010041</v>
      </c>
      <c r="T92" s="100"/>
      <c r="U92" s="100"/>
      <c r="V92" s="100"/>
      <c r="W92" s="100"/>
      <c r="X92" s="100"/>
      <c r="Y92" s="100"/>
      <c r="Z92" s="100"/>
      <c r="AA92" s="101"/>
      <c r="AB92" s="101"/>
    </row>
    <row r="93" spans="1:28" ht="15">
      <c r="A93" s="109" t="str">
        <f>INDEX('Tabel 3.1'!$C$9:$C$579,MATCH('Data -enkelt, resultat'!S89,'Tabel 3.1'!$IV$9:$IV$579,0))&amp;" - "&amp;INDEX('Tabel 3.1'!$D$9:$D$579,MATCH('Data -enkelt, resultat'!S89,'Tabel 3.1'!$IV$9:$IV$579,0))</f>
        <v>Sparinvest - Value Emerging Markets</v>
      </c>
      <c r="B93" s="116">
        <v>201412</v>
      </c>
      <c r="C93" s="116">
        <v>11010</v>
      </c>
      <c r="D93" s="116">
        <v>42</v>
      </c>
      <c r="E93" s="117">
        <v>58087000</v>
      </c>
      <c r="F93" s="117">
        <v>0</v>
      </c>
      <c r="G93" s="117">
        <v>0</v>
      </c>
      <c r="H93" s="117">
        <v>127928000</v>
      </c>
      <c r="I93" s="117">
        <v>0</v>
      </c>
      <c r="J93" s="117">
        <v>0</v>
      </c>
      <c r="K93" s="117">
        <v>-121232000</v>
      </c>
      <c r="L93" s="117">
        <v>1166000</v>
      </c>
      <c r="M93" s="117">
        <v>0</v>
      </c>
      <c r="N93" s="117">
        <v>602000</v>
      </c>
      <c r="O93" s="117">
        <v>18108000</v>
      </c>
      <c r="P93" s="117">
        <v>0</v>
      </c>
      <c r="Q93" s="117">
        <v>27000</v>
      </c>
      <c r="R93" s="118" t="s">
        <v>794</v>
      </c>
      <c r="S93" s="116">
        <v>11010042</v>
      </c>
      <c r="T93" s="100"/>
      <c r="U93" s="100"/>
      <c r="V93" s="100"/>
      <c r="W93" s="100"/>
      <c r="X93" s="100"/>
      <c r="Y93" s="100"/>
      <c r="Z93" s="100"/>
      <c r="AA93" s="101"/>
      <c r="AB93" s="101"/>
    </row>
    <row r="94" spans="1:28" ht="15">
      <c r="A94" s="109" t="str">
        <f>INDEX('Tabel 3.1'!$C$9:$C$579,MATCH('Data -enkelt, resultat'!S90,'Tabel 3.1'!$IV$9:$IV$579,0))&amp;" - "&amp;INDEX('Tabel 3.1'!$D$9:$D$579,MATCH('Data -enkelt, resultat'!S90,'Tabel 3.1'!$IV$9:$IV$579,0))</f>
        <v>Sparinvest - Momentum Aktier</v>
      </c>
      <c r="B94" s="116">
        <v>201412</v>
      </c>
      <c r="C94" s="116">
        <v>11010</v>
      </c>
      <c r="D94" s="116">
        <v>43</v>
      </c>
      <c r="E94" s="117">
        <v>23137000</v>
      </c>
      <c r="F94" s="117">
        <v>0</v>
      </c>
      <c r="G94" s="117">
        <v>0</v>
      </c>
      <c r="H94" s="117">
        <v>-6238000</v>
      </c>
      <c r="I94" s="117">
        <v>0</v>
      </c>
      <c r="J94" s="117">
        <v>0</v>
      </c>
      <c r="K94" s="117">
        <v>-19508000</v>
      </c>
      <c r="L94" s="117">
        <v>330000</v>
      </c>
      <c r="M94" s="117">
        <v>0</v>
      </c>
      <c r="N94" s="117">
        <v>159000</v>
      </c>
      <c r="O94" s="117">
        <v>4771000</v>
      </c>
      <c r="P94" s="117">
        <v>0</v>
      </c>
      <c r="Q94" s="117">
        <v>0</v>
      </c>
      <c r="R94" s="118" t="s">
        <v>794</v>
      </c>
      <c r="S94" s="116">
        <v>11010043</v>
      </c>
      <c r="T94" s="100"/>
      <c r="U94" s="100"/>
      <c r="V94" s="100"/>
      <c r="W94" s="100"/>
      <c r="X94" s="100"/>
      <c r="Y94" s="100"/>
      <c r="Z94" s="100"/>
      <c r="AA94" s="101"/>
      <c r="AB94" s="101"/>
    </row>
    <row r="95" spans="1:28" ht="15">
      <c r="A95" s="109" t="str">
        <f>INDEX('Tabel 3.1'!$C$9:$C$579,MATCH('Data -enkelt, resultat'!S91,'Tabel 3.1'!$IV$9:$IV$579,0))&amp;" - "&amp;INDEX('Tabel 3.1'!$D$9:$D$579,MATCH('Data -enkelt, resultat'!S91,'Tabel 3.1'!$IV$9:$IV$579,0))</f>
        <v>Sparinvest - Momentum Aktier Akk.</v>
      </c>
      <c r="B95" s="116">
        <v>201412</v>
      </c>
      <c r="C95" s="116">
        <v>11010</v>
      </c>
      <c r="D95" s="116">
        <v>44</v>
      </c>
      <c r="E95" s="117">
        <v>2000</v>
      </c>
      <c r="F95" s="117">
        <v>3000</v>
      </c>
      <c r="G95" s="117">
        <v>12003000</v>
      </c>
      <c r="H95" s="117">
        <v>0</v>
      </c>
      <c r="I95" s="117">
        <v>94308000</v>
      </c>
      <c r="J95" s="117">
        <v>0</v>
      </c>
      <c r="K95" s="117">
        <v>0</v>
      </c>
      <c r="L95" s="117">
        <v>217000</v>
      </c>
      <c r="M95" s="117">
        <v>0</v>
      </c>
      <c r="N95" s="117">
        <v>87000</v>
      </c>
      <c r="O95" s="117">
        <v>2158000</v>
      </c>
      <c r="P95" s="117">
        <v>0</v>
      </c>
      <c r="Q95" s="117">
        <v>1796000</v>
      </c>
      <c r="R95" s="118" t="s">
        <v>794</v>
      </c>
      <c r="S95" s="116">
        <v>11010044</v>
      </c>
      <c r="T95" s="100"/>
      <c r="U95" s="100"/>
      <c r="V95" s="100"/>
      <c r="W95" s="100"/>
      <c r="X95" s="100"/>
      <c r="Y95" s="100"/>
      <c r="Z95" s="100"/>
      <c r="AA95" s="101"/>
      <c r="AB95" s="101"/>
    </row>
    <row r="96" spans="1:28" ht="15">
      <c r="A96" s="109" t="str">
        <f>INDEX('Tabel 3.1'!$C$9:$C$579,MATCH('Data -enkelt, resultat'!S92,'Tabel 3.1'!$IV$9:$IV$579,0))&amp;" - "&amp;INDEX('Tabel 3.1'!$D$9:$D$579,MATCH('Data -enkelt, resultat'!S92,'Tabel 3.1'!$IV$9:$IV$579,0))</f>
        <v>Sparinvest - Value Europa Small Cap</v>
      </c>
      <c r="B96" s="116">
        <v>201412</v>
      </c>
      <c r="C96" s="116">
        <v>11010</v>
      </c>
      <c r="D96" s="116">
        <v>45</v>
      </c>
      <c r="E96" s="117">
        <v>1000</v>
      </c>
      <c r="F96" s="117">
        <v>0</v>
      </c>
      <c r="G96" s="117">
        <v>2197000</v>
      </c>
      <c r="H96" s="117">
        <v>0</v>
      </c>
      <c r="I96" s="117">
        <v>28573000</v>
      </c>
      <c r="J96" s="117">
        <v>0</v>
      </c>
      <c r="K96" s="117">
        <v>0</v>
      </c>
      <c r="L96" s="117">
        <v>7000</v>
      </c>
      <c r="M96" s="117">
        <v>0</v>
      </c>
      <c r="N96" s="117">
        <v>50000</v>
      </c>
      <c r="O96" s="117">
        <v>738000</v>
      </c>
      <c r="P96" s="117">
        <v>0</v>
      </c>
      <c r="Q96" s="117">
        <v>465000</v>
      </c>
      <c r="R96" s="118" t="s">
        <v>794</v>
      </c>
      <c r="S96" s="116">
        <v>11010045</v>
      </c>
      <c r="T96" s="100"/>
      <c r="U96" s="100"/>
      <c r="V96" s="100"/>
      <c r="W96" s="100"/>
      <c r="X96" s="100"/>
      <c r="Y96" s="100"/>
      <c r="Z96" s="100"/>
      <c r="AA96" s="101"/>
      <c r="AB96" s="101"/>
    </row>
    <row r="97" spans="1:28" ht="15">
      <c r="A97" s="109" t="str">
        <f>INDEX('Tabel 3.1'!$C$9:$C$579,MATCH('Data -enkelt, resultat'!S93,'Tabel 3.1'!$IV$9:$IV$579,0))&amp;" - "&amp;INDEX('Tabel 3.1'!$D$9:$D$579,MATCH('Data -enkelt, resultat'!S93,'Tabel 3.1'!$IV$9:$IV$579,0))</f>
        <v>Sparinvest - Investment Grade Value Bonds Udb. - All Countries</v>
      </c>
      <c r="B97" s="116">
        <v>201412</v>
      </c>
      <c r="C97" s="116">
        <v>11010</v>
      </c>
      <c r="D97" s="116">
        <v>46</v>
      </c>
      <c r="E97" s="117">
        <v>2000</v>
      </c>
      <c r="F97" s="117">
        <v>0</v>
      </c>
      <c r="G97" s="117">
        <v>5945000</v>
      </c>
      <c r="H97" s="117">
        <v>0</v>
      </c>
      <c r="I97" s="117">
        <v>12744000</v>
      </c>
      <c r="J97" s="117">
        <v>0</v>
      </c>
      <c r="K97" s="117">
        <v>0</v>
      </c>
      <c r="L97" s="117">
        <v>56000</v>
      </c>
      <c r="M97" s="117">
        <v>0</v>
      </c>
      <c r="N97" s="117">
        <v>76000</v>
      </c>
      <c r="O97" s="117">
        <v>1117000</v>
      </c>
      <c r="P97" s="117">
        <v>0</v>
      </c>
      <c r="Q97" s="117">
        <v>626000</v>
      </c>
      <c r="R97" s="118" t="s">
        <v>794</v>
      </c>
      <c r="S97" s="116">
        <v>11010046</v>
      </c>
      <c r="T97" s="100"/>
      <c r="U97" s="100"/>
      <c r="V97" s="100"/>
      <c r="W97" s="100"/>
      <c r="X97" s="100"/>
      <c r="Y97" s="100"/>
      <c r="Z97" s="100"/>
      <c r="AA97" s="101"/>
      <c r="AB97" s="101"/>
    </row>
    <row r="98" spans="1:28" ht="15">
      <c r="A98" s="109" t="str">
        <f>INDEX('Tabel 3.1'!$C$9:$C$579,MATCH('Data -enkelt, resultat'!S94,'Tabel 3.1'!$IV$9:$IV$579,0))&amp;" - "&amp;INDEX('Tabel 3.1'!$D$9:$D$579,MATCH('Data -enkelt, resultat'!S94,'Tabel 3.1'!$IV$9:$IV$579,0))</f>
        <v>Sparinvest - Value Bonds 2016 Udb.</v>
      </c>
      <c r="B98" s="116">
        <v>201412</v>
      </c>
      <c r="C98" s="116">
        <v>11010</v>
      </c>
      <c r="D98" s="116">
        <v>47</v>
      </c>
      <c r="E98" s="117">
        <v>3000</v>
      </c>
      <c r="F98" s="117">
        <v>0</v>
      </c>
      <c r="G98" s="117">
        <v>9396000</v>
      </c>
      <c r="H98" s="117">
        <v>0</v>
      </c>
      <c r="I98" s="117">
        <v>1213000</v>
      </c>
      <c r="J98" s="117">
        <v>0</v>
      </c>
      <c r="K98" s="117">
        <v>0</v>
      </c>
      <c r="L98" s="117">
        <v>28000</v>
      </c>
      <c r="M98" s="117">
        <v>0</v>
      </c>
      <c r="N98" s="117">
        <v>91000</v>
      </c>
      <c r="O98" s="117">
        <v>954000</v>
      </c>
      <c r="P98" s="117">
        <v>0</v>
      </c>
      <c r="Q98" s="117">
        <v>812000</v>
      </c>
      <c r="R98" s="118" t="s">
        <v>794</v>
      </c>
      <c r="S98" s="116">
        <v>11010047</v>
      </c>
      <c r="T98" s="100"/>
      <c r="U98" s="100"/>
      <c r="V98" s="100"/>
      <c r="W98" s="100"/>
      <c r="X98" s="100"/>
      <c r="Y98" s="100"/>
      <c r="Z98" s="100"/>
      <c r="AA98" s="101"/>
      <c r="AB98" s="101"/>
    </row>
    <row r="99" spans="1:28" ht="15">
      <c r="A99" s="109" t="str">
        <f>INDEX('Tabel 3.1'!$C$9:$C$579,MATCH('Data -enkelt, resultat'!S95,'Tabel 3.1'!$IV$9:$IV$579,0))&amp;" - "&amp;INDEX('Tabel 3.1'!$D$9:$D$579,MATCH('Data -enkelt, resultat'!S95,'Tabel 3.1'!$IV$9:$IV$579,0))</f>
        <v>Sparinvest - INDEX USA Value</v>
      </c>
      <c r="B99" s="116">
        <v>201412</v>
      </c>
      <c r="C99" s="116">
        <v>11010</v>
      </c>
      <c r="D99" s="116">
        <v>48</v>
      </c>
      <c r="E99" s="117">
        <v>2000</v>
      </c>
      <c r="F99" s="117">
        <v>0</v>
      </c>
      <c r="G99" s="117">
        <v>2361000</v>
      </c>
      <c r="H99" s="117">
        <v>0</v>
      </c>
      <c r="I99" s="117">
        <v>1631000</v>
      </c>
      <c r="J99" s="117">
        <v>0</v>
      </c>
      <c r="K99" s="117">
        <v>0</v>
      </c>
      <c r="L99" s="117">
        <v>-20000</v>
      </c>
      <c r="M99" s="117">
        <v>0</v>
      </c>
      <c r="N99" s="117">
        <v>61000</v>
      </c>
      <c r="O99" s="117">
        <v>469000</v>
      </c>
      <c r="P99" s="117">
        <v>0</v>
      </c>
      <c r="Q99" s="117">
        <v>159000</v>
      </c>
      <c r="R99" s="118" t="s">
        <v>794</v>
      </c>
      <c r="S99" s="116">
        <v>11010048</v>
      </c>
      <c r="T99" s="100"/>
      <c r="U99" s="100"/>
      <c r="V99" s="100"/>
      <c r="W99" s="100"/>
      <c r="X99" s="100"/>
      <c r="Y99" s="100"/>
      <c r="Z99" s="100"/>
      <c r="AA99" s="101"/>
      <c r="AB99" s="101"/>
    </row>
    <row r="100" spans="1:28" ht="15">
      <c r="A100" s="109" t="str">
        <f>INDEX('Tabel 3.1'!$C$9:$C$579,MATCH('Data -enkelt, resultat'!S96,'Tabel 3.1'!$IV$9:$IV$579,0))&amp;" - "&amp;INDEX('Tabel 3.1'!$D$9:$D$579,MATCH('Data -enkelt, resultat'!S96,'Tabel 3.1'!$IV$9:$IV$579,0))</f>
        <v>Sparinvest - INDEX USA Small Cap</v>
      </c>
      <c r="B100" s="116">
        <v>201412</v>
      </c>
      <c r="C100" s="116">
        <v>11010</v>
      </c>
      <c r="D100" s="116">
        <v>49</v>
      </c>
      <c r="E100" s="117">
        <v>1000</v>
      </c>
      <c r="F100" s="117">
        <v>12000</v>
      </c>
      <c r="G100" s="117">
        <v>8110000</v>
      </c>
      <c r="H100" s="117">
        <v>0</v>
      </c>
      <c r="I100" s="117">
        <v>44382000</v>
      </c>
      <c r="J100" s="117">
        <v>0</v>
      </c>
      <c r="K100" s="117">
        <v>0</v>
      </c>
      <c r="L100" s="117">
        <v>57000</v>
      </c>
      <c r="M100" s="117">
        <v>0</v>
      </c>
      <c r="N100" s="117">
        <v>124000</v>
      </c>
      <c r="O100" s="117">
        <v>2626000</v>
      </c>
      <c r="P100" s="117">
        <v>0</v>
      </c>
      <c r="Q100" s="117">
        <v>1216000</v>
      </c>
      <c r="R100" s="118" t="s">
        <v>794</v>
      </c>
      <c r="S100" s="116">
        <v>11010049</v>
      </c>
      <c r="T100" s="100"/>
      <c r="U100" s="100"/>
      <c r="V100" s="100"/>
      <c r="W100" s="100"/>
      <c r="X100" s="100"/>
      <c r="Y100" s="100"/>
      <c r="Z100" s="100"/>
      <c r="AA100" s="101"/>
      <c r="AB100" s="101"/>
    </row>
    <row r="101" spans="1:28" ht="15">
      <c r="A101" s="109" t="str">
        <f>INDEX('Tabel 3.1'!$C$9:$C$579,MATCH('Data -enkelt, resultat'!S97,'Tabel 3.1'!$IV$9:$IV$579,0))&amp;" - "&amp;INDEX('Tabel 3.1'!$D$9:$D$579,MATCH('Data -enkelt, resultat'!S97,'Tabel 3.1'!$IV$9:$IV$579,0))</f>
        <v>Sparinvest - INDEX Europa Growth</v>
      </c>
      <c r="B101" s="116">
        <v>201412</v>
      </c>
      <c r="C101" s="116">
        <v>11010</v>
      </c>
      <c r="D101" s="116">
        <v>50</v>
      </c>
      <c r="E101" s="117">
        <v>0</v>
      </c>
      <c r="F101" s="117">
        <v>1000</v>
      </c>
      <c r="G101" s="117">
        <v>4080000</v>
      </c>
      <c r="H101" s="117">
        <v>0</v>
      </c>
      <c r="I101" s="117">
        <v>1171000</v>
      </c>
      <c r="J101" s="117">
        <v>0</v>
      </c>
      <c r="K101" s="117">
        <v>0</v>
      </c>
      <c r="L101" s="117">
        <v>65000</v>
      </c>
      <c r="M101" s="117">
        <v>0</v>
      </c>
      <c r="N101" s="117">
        <v>38000</v>
      </c>
      <c r="O101" s="117">
        <v>692000</v>
      </c>
      <c r="P101" s="117">
        <v>0</v>
      </c>
      <c r="Q101" s="117">
        <v>618000</v>
      </c>
      <c r="R101" s="118" t="s">
        <v>794</v>
      </c>
      <c r="S101" s="116">
        <v>11010050</v>
      </c>
      <c r="T101" s="100"/>
      <c r="U101" s="100"/>
      <c r="V101" s="100"/>
      <c r="W101" s="100"/>
      <c r="X101" s="100"/>
      <c r="Y101" s="100"/>
      <c r="Z101" s="100"/>
      <c r="AA101" s="101"/>
      <c r="AB101" s="101"/>
    </row>
    <row r="102" spans="1:28" ht="15">
      <c r="A102" s="109" t="str">
        <f>INDEX('Tabel 3.1'!$C$9:$C$579,MATCH('Data -enkelt, resultat'!S98,'Tabel 3.1'!$IV$9:$IV$579,0))&amp;" - "&amp;INDEX('Tabel 3.1'!$D$9:$D$579,MATCH('Data -enkelt, resultat'!S98,'Tabel 3.1'!$IV$9:$IV$579,0))</f>
        <v>Sparinvest - INDEX Europa Value</v>
      </c>
      <c r="B102" s="116">
        <v>201412</v>
      </c>
      <c r="C102" s="116">
        <v>11010</v>
      </c>
      <c r="D102" s="116">
        <v>51</v>
      </c>
      <c r="E102" s="117">
        <v>0</v>
      </c>
      <c r="F102" s="117">
        <v>0</v>
      </c>
      <c r="G102" s="117">
        <v>966000</v>
      </c>
      <c r="H102" s="117">
        <v>0</v>
      </c>
      <c r="I102" s="117">
        <v>1958000</v>
      </c>
      <c r="J102" s="117">
        <v>0</v>
      </c>
      <c r="K102" s="117">
        <v>0</v>
      </c>
      <c r="L102" s="117">
        <v>46000</v>
      </c>
      <c r="M102" s="117">
        <v>0</v>
      </c>
      <c r="N102" s="117">
        <v>11000</v>
      </c>
      <c r="O102" s="117">
        <v>218000</v>
      </c>
      <c r="P102" s="117">
        <v>0</v>
      </c>
      <c r="Q102" s="117">
        <v>149000</v>
      </c>
      <c r="R102" s="118" t="s">
        <v>794</v>
      </c>
      <c r="S102" s="116">
        <v>11010051</v>
      </c>
      <c r="T102" s="100"/>
      <c r="U102" s="100"/>
      <c r="V102" s="100"/>
      <c r="W102" s="100"/>
      <c r="X102" s="100"/>
      <c r="Y102" s="100"/>
      <c r="Z102" s="100"/>
      <c r="AA102" s="101"/>
      <c r="AB102" s="101"/>
    </row>
    <row r="103" spans="1:28" ht="15">
      <c r="A103" s="109" t="str">
        <f>INDEX('Tabel 3.1'!$C$9:$C$579,MATCH('Data -enkelt, resultat'!S99,'Tabel 3.1'!$IV$9:$IV$579,0))&amp;" - "&amp;INDEX('Tabel 3.1'!$D$9:$D$579,MATCH('Data -enkelt, resultat'!S99,'Tabel 3.1'!$IV$9:$IV$579,0))</f>
        <v>Sparinvest - INDEX Europa Small Cap</v>
      </c>
      <c r="B103" s="116">
        <v>201412</v>
      </c>
      <c r="C103" s="116">
        <v>11010</v>
      </c>
      <c r="D103" s="116">
        <v>52</v>
      </c>
      <c r="E103" s="117">
        <v>3000</v>
      </c>
      <c r="F103" s="117">
        <v>17000</v>
      </c>
      <c r="G103" s="117">
        <v>8533000</v>
      </c>
      <c r="H103" s="117">
        <v>0</v>
      </c>
      <c r="I103" s="117">
        <v>34032000</v>
      </c>
      <c r="J103" s="117">
        <v>0</v>
      </c>
      <c r="K103" s="117">
        <v>0</v>
      </c>
      <c r="L103" s="117">
        <v>85000</v>
      </c>
      <c r="M103" s="117">
        <v>0</v>
      </c>
      <c r="N103" s="117">
        <v>146000</v>
      </c>
      <c r="O103" s="117">
        <v>1466000</v>
      </c>
      <c r="P103" s="117">
        <v>0</v>
      </c>
      <c r="Q103" s="117">
        <v>910000</v>
      </c>
      <c r="R103" s="118" t="s">
        <v>794</v>
      </c>
      <c r="S103" s="116">
        <v>11010052</v>
      </c>
      <c r="T103" s="100"/>
      <c r="U103" s="100"/>
      <c r="V103" s="100"/>
      <c r="W103" s="100"/>
      <c r="X103" s="100"/>
      <c r="Y103" s="100"/>
      <c r="Z103" s="100"/>
      <c r="AA103" s="101"/>
      <c r="AB103" s="101"/>
    </row>
    <row r="104" spans="1:28" ht="15">
      <c r="A104" s="109" t="str">
        <f>INDEX('Tabel 3.1'!$C$9:$C$579,MATCH('Data -enkelt, resultat'!S100,'Tabel 3.1'!$IV$9:$IV$579,0))&amp;" - "&amp;INDEX('Tabel 3.1'!$D$9:$D$579,MATCH('Data -enkelt, resultat'!S100,'Tabel 3.1'!$IV$9:$IV$579,0))</f>
        <v>Sparinvest - INDEX Japan Growth</v>
      </c>
      <c r="B104" s="116">
        <v>201412</v>
      </c>
      <c r="C104" s="116">
        <v>11010</v>
      </c>
      <c r="D104" s="116">
        <v>53</v>
      </c>
      <c r="E104" s="117">
        <v>2000</v>
      </c>
      <c r="F104" s="117">
        <v>0</v>
      </c>
      <c r="G104" s="117">
        <v>30146000</v>
      </c>
      <c r="H104" s="117">
        <v>0</v>
      </c>
      <c r="I104" s="117">
        <v>237410000</v>
      </c>
      <c r="J104" s="117">
        <v>0</v>
      </c>
      <c r="K104" s="117">
        <v>0</v>
      </c>
      <c r="L104" s="117">
        <v>299000</v>
      </c>
      <c r="M104" s="117">
        <v>0</v>
      </c>
      <c r="N104" s="117">
        <v>274000</v>
      </c>
      <c r="O104" s="117">
        <v>5236000</v>
      </c>
      <c r="P104" s="117">
        <v>0</v>
      </c>
      <c r="Q104" s="117">
        <v>3370000</v>
      </c>
      <c r="R104" s="118" t="s">
        <v>794</v>
      </c>
      <c r="S104" s="116">
        <v>11010053</v>
      </c>
      <c r="T104" s="100"/>
      <c r="U104" s="100"/>
      <c r="V104" s="100"/>
      <c r="W104" s="100"/>
      <c r="X104" s="100"/>
      <c r="Y104" s="100"/>
      <c r="Z104" s="100"/>
      <c r="AA104" s="101"/>
      <c r="AB104" s="101"/>
    </row>
    <row r="105" spans="1:28" ht="15">
      <c r="A105" s="109" t="str">
        <f>INDEX('Tabel 3.1'!$C$9:$C$579,MATCH('Data -enkelt, resultat'!S101,'Tabel 3.1'!$IV$9:$IV$579,0))&amp;" - "&amp;INDEX('Tabel 3.1'!$D$9:$D$579,MATCH('Data -enkelt, resultat'!S101,'Tabel 3.1'!$IV$9:$IV$579,0))</f>
        <v>Sparinvest - INDEX Japan Value</v>
      </c>
      <c r="B105" s="116">
        <v>201412</v>
      </c>
      <c r="C105" s="116">
        <v>11010</v>
      </c>
      <c r="D105" s="116">
        <v>54</v>
      </c>
      <c r="E105" s="117">
        <v>2000</v>
      </c>
      <c r="F105" s="117">
        <v>2000</v>
      </c>
      <c r="G105" s="117">
        <v>7786000</v>
      </c>
      <c r="H105" s="117">
        <v>0</v>
      </c>
      <c r="I105" s="117">
        <v>20594000</v>
      </c>
      <c r="J105" s="117">
        <v>0</v>
      </c>
      <c r="K105" s="117">
        <v>0</v>
      </c>
      <c r="L105" s="117">
        <v>-19000</v>
      </c>
      <c r="M105" s="117">
        <v>0</v>
      </c>
      <c r="N105" s="117">
        <v>68000</v>
      </c>
      <c r="O105" s="117">
        <v>1788000</v>
      </c>
      <c r="P105" s="117">
        <v>0</v>
      </c>
      <c r="Q105" s="117">
        <v>756000</v>
      </c>
      <c r="R105" s="118" t="s">
        <v>794</v>
      </c>
      <c r="S105" s="116">
        <v>11010054</v>
      </c>
      <c r="T105" s="100"/>
      <c r="U105" s="100"/>
      <c r="V105" s="100"/>
      <c r="W105" s="100"/>
      <c r="X105" s="100"/>
      <c r="Y105" s="100"/>
      <c r="Z105" s="100"/>
      <c r="AA105" s="101"/>
      <c r="AB105" s="101"/>
    </row>
    <row r="106" spans="1:28" ht="15">
      <c r="A106" s="109" t="str">
        <f>INDEX('Tabel 3.1'!$C$9:$C$579,MATCH('Data -enkelt, resultat'!S102,'Tabel 3.1'!$IV$9:$IV$579,0))&amp;" - "&amp;INDEX('Tabel 3.1'!$D$9:$D$579,MATCH('Data -enkelt, resultat'!S102,'Tabel 3.1'!$IV$9:$IV$579,0))</f>
        <v>Sparinvest - INDEX Japan Small Cap</v>
      </c>
      <c r="B106" s="116">
        <v>201412</v>
      </c>
      <c r="C106" s="116">
        <v>11010</v>
      </c>
      <c r="D106" s="116">
        <v>55</v>
      </c>
      <c r="E106" s="117">
        <v>0</v>
      </c>
      <c r="F106" s="117">
        <v>0</v>
      </c>
      <c r="G106" s="117">
        <v>2260000</v>
      </c>
      <c r="H106" s="117">
        <v>0</v>
      </c>
      <c r="I106" s="117">
        <v>18865000</v>
      </c>
      <c r="J106" s="117">
        <v>0</v>
      </c>
      <c r="K106" s="117">
        <v>0</v>
      </c>
      <c r="L106" s="117">
        <v>0</v>
      </c>
      <c r="M106" s="117">
        <v>0</v>
      </c>
      <c r="N106" s="117">
        <v>34000</v>
      </c>
      <c r="O106" s="117">
        <v>748000</v>
      </c>
      <c r="P106" s="117">
        <v>0</v>
      </c>
      <c r="Q106" s="117">
        <v>44000</v>
      </c>
      <c r="R106" s="118" t="s">
        <v>794</v>
      </c>
      <c r="S106" s="116">
        <v>11010055</v>
      </c>
      <c r="T106" s="100"/>
      <c r="U106" s="100"/>
      <c r="V106" s="100"/>
      <c r="W106" s="100"/>
      <c r="X106" s="100"/>
      <c r="Y106" s="100"/>
      <c r="Z106" s="100"/>
      <c r="AA106" s="101"/>
      <c r="AB106" s="101"/>
    </row>
    <row r="107" spans="1:28" ht="15">
      <c r="A107" s="109" t="str">
        <f>INDEX('Tabel 3.1'!$C$9:$C$579,MATCH('Data -enkelt, resultat'!S103,'Tabel 3.1'!$IV$9:$IV$579,0))&amp;" - "&amp;INDEX('Tabel 3.1'!$D$9:$D$579,MATCH('Data -enkelt, resultat'!S103,'Tabel 3.1'!$IV$9:$IV$579,0))</f>
        <v>Sparinvest - INDEX Dow Jones Sustainability World</v>
      </c>
      <c r="B107" s="116">
        <v>201412</v>
      </c>
      <c r="C107" s="116">
        <v>11010</v>
      </c>
      <c r="D107" s="116">
        <v>56</v>
      </c>
      <c r="E107" s="117">
        <v>2000</v>
      </c>
      <c r="F107" s="117">
        <v>8000</v>
      </c>
      <c r="G107" s="117">
        <v>8740000</v>
      </c>
      <c r="H107" s="117">
        <v>0</v>
      </c>
      <c r="I107" s="117">
        <v>169258000</v>
      </c>
      <c r="J107" s="117">
        <v>0</v>
      </c>
      <c r="K107" s="117">
        <v>0</v>
      </c>
      <c r="L107" s="117">
        <v>488000</v>
      </c>
      <c r="M107" s="117">
        <v>0</v>
      </c>
      <c r="N107" s="117">
        <v>134000</v>
      </c>
      <c r="O107" s="117">
        <v>3486000</v>
      </c>
      <c r="P107" s="117">
        <v>0</v>
      </c>
      <c r="Q107" s="117">
        <v>1230000</v>
      </c>
      <c r="R107" s="118" t="s">
        <v>794</v>
      </c>
      <c r="S107" s="116">
        <v>11010056</v>
      </c>
      <c r="T107" s="100"/>
      <c r="U107" s="100"/>
      <c r="V107" s="100"/>
      <c r="W107" s="100"/>
      <c r="X107" s="100"/>
      <c r="Y107" s="100"/>
      <c r="Z107" s="100"/>
      <c r="AA107" s="101"/>
      <c r="AB107" s="101"/>
    </row>
    <row r="108" spans="1:28" ht="15">
      <c r="A108" s="109" t="str">
        <f>INDEX('Tabel 3.1'!$C$9:$C$579,MATCH('Data -enkelt, resultat'!S104,'Tabel 3.1'!$IV$9:$IV$579,0))&amp;" - "&amp;INDEX('Tabel 3.1'!$D$9:$D$579,MATCH('Data -enkelt, resultat'!S104,'Tabel 3.1'!$IV$9:$IV$579,0))</f>
        <v>Sparinvest - INDEX Globale Aktier Min. Risiko</v>
      </c>
      <c r="B108" s="116">
        <v>201412</v>
      </c>
      <c r="C108" s="116">
        <v>11010</v>
      </c>
      <c r="D108" s="116">
        <v>57</v>
      </c>
      <c r="E108" s="117">
        <v>10613000</v>
      </c>
      <c r="F108" s="117">
        <v>0</v>
      </c>
      <c r="G108" s="117">
        <v>0</v>
      </c>
      <c r="H108" s="117">
        <v>-587000</v>
      </c>
      <c r="I108" s="117">
        <v>52000</v>
      </c>
      <c r="J108" s="117">
        <v>0</v>
      </c>
      <c r="K108" s="117">
        <v>-18065000</v>
      </c>
      <c r="L108" s="117">
        <v>246000</v>
      </c>
      <c r="M108" s="117">
        <v>0</v>
      </c>
      <c r="N108" s="117">
        <v>11000</v>
      </c>
      <c r="O108" s="117">
        <v>2454000</v>
      </c>
      <c r="P108" s="117">
        <v>0</v>
      </c>
      <c r="Q108" s="117">
        <v>0</v>
      </c>
      <c r="R108" s="118" t="s">
        <v>794</v>
      </c>
      <c r="S108" s="116">
        <v>11010057</v>
      </c>
      <c r="T108" s="100"/>
      <c r="U108" s="100"/>
      <c r="V108" s="100"/>
      <c r="W108" s="100"/>
      <c r="X108" s="100"/>
      <c r="Y108" s="100"/>
      <c r="Z108" s="100"/>
      <c r="AA108" s="101"/>
      <c r="AB108" s="101"/>
    </row>
    <row r="109" spans="1:28" ht="15">
      <c r="A109" s="109" t="str">
        <f>INDEX('Tabel 3.1'!$C$9:$C$579,MATCH('Data -enkelt, resultat'!S105,'Tabel 3.1'!$IV$9:$IV$579,0))&amp;" - "&amp;INDEX('Tabel 3.1'!$D$9:$D$579,MATCH('Data -enkelt, resultat'!S105,'Tabel 3.1'!$IV$9:$IV$579,0))</f>
        <v>Sparinvest - INDEX Emerging Markets</v>
      </c>
      <c r="B109" s="116">
        <v>201412</v>
      </c>
      <c r="C109" s="116">
        <v>11010</v>
      </c>
      <c r="D109" s="116">
        <v>58</v>
      </c>
      <c r="E109" s="117">
        <v>15079000</v>
      </c>
      <c r="F109" s="117">
        <v>0</v>
      </c>
      <c r="G109" s="117">
        <v>0</v>
      </c>
      <c r="H109" s="117">
        <v>-9148000</v>
      </c>
      <c r="I109" s="117">
        <v>52000</v>
      </c>
      <c r="J109" s="117">
        <v>0</v>
      </c>
      <c r="K109" s="117">
        <v>-19393000</v>
      </c>
      <c r="L109" s="117">
        <v>487000</v>
      </c>
      <c r="M109" s="117">
        <v>0</v>
      </c>
      <c r="N109" s="117">
        <v>27000</v>
      </c>
      <c r="O109" s="117">
        <v>3858000</v>
      </c>
      <c r="P109" s="117">
        <v>0</v>
      </c>
      <c r="Q109" s="117">
        <v>0</v>
      </c>
      <c r="R109" s="118" t="s">
        <v>794</v>
      </c>
      <c r="S109" s="116">
        <v>11010058</v>
      </c>
      <c r="T109" s="100"/>
      <c r="U109" s="100"/>
      <c r="V109" s="100"/>
      <c r="W109" s="100"/>
      <c r="X109" s="100"/>
      <c r="Y109" s="100"/>
      <c r="Z109" s="100"/>
      <c r="AA109" s="101"/>
      <c r="AB109" s="101"/>
    </row>
    <row r="110" spans="1:28" ht="15">
      <c r="A110" s="109" t="str">
        <f>INDEX('Tabel 3.1'!$C$9:$C$579,MATCH('Data -enkelt, resultat'!S106,'Tabel 3.1'!$IV$9:$IV$579,0))&amp;" - "&amp;INDEX('Tabel 3.1'!$D$9:$D$579,MATCH('Data -enkelt, resultat'!S106,'Tabel 3.1'!$IV$9:$IV$579,0))</f>
        <v>Sparinvest - INDEX OMX C20 Capped</v>
      </c>
      <c r="B110" s="116">
        <v>201412</v>
      </c>
      <c r="C110" s="116">
        <v>11010</v>
      </c>
      <c r="D110" s="116">
        <v>59</v>
      </c>
      <c r="E110" s="117">
        <v>11075000</v>
      </c>
      <c r="F110" s="117">
        <v>0</v>
      </c>
      <c r="G110" s="117">
        <v>0</v>
      </c>
      <c r="H110" s="117">
        <v>-3238000</v>
      </c>
      <c r="I110" s="117">
        <v>0</v>
      </c>
      <c r="J110" s="117">
        <v>0</v>
      </c>
      <c r="K110" s="117">
        <v>0</v>
      </c>
      <c r="L110" s="117">
        <v>-11000</v>
      </c>
      <c r="M110" s="117">
        <v>0</v>
      </c>
      <c r="N110" s="117">
        <v>0</v>
      </c>
      <c r="O110" s="117">
        <v>1034000</v>
      </c>
      <c r="P110" s="117">
        <v>0</v>
      </c>
      <c r="Q110" s="117">
        <v>0</v>
      </c>
      <c r="R110" s="118" t="s">
        <v>794</v>
      </c>
      <c r="S110" s="116">
        <v>11010059</v>
      </c>
      <c r="T110" s="100"/>
      <c r="U110" s="100"/>
      <c r="V110" s="100"/>
      <c r="W110" s="100"/>
      <c r="X110" s="100"/>
      <c r="Y110" s="100"/>
      <c r="Z110" s="100"/>
      <c r="AA110" s="101"/>
      <c r="AB110" s="101"/>
    </row>
    <row r="111" spans="1:28" ht="15">
      <c r="A111" s="109" t="str">
        <f>INDEX('Tabel 3.1'!$C$9:$C$579,MATCH('Data -enkelt, resultat'!S107,'Tabel 3.1'!$IV$9:$IV$579,0))&amp;" - "&amp;INDEX('Tabel 3.1'!$D$9:$D$579,MATCH('Data -enkelt, resultat'!S107,'Tabel 3.1'!$IV$9:$IV$579,0))</f>
        <v>Sparinvest - INDEX USA Growth</v>
      </c>
      <c r="B111" s="116">
        <v>201412</v>
      </c>
      <c r="C111" s="116">
        <v>11011</v>
      </c>
      <c r="D111" s="116">
        <v>2</v>
      </c>
      <c r="E111" s="117">
        <v>0</v>
      </c>
      <c r="F111" s="117">
        <v>0</v>
      </c>
      <c r="G111" s="117">
        <v>7130000</v>
      </c>
      <c r="H111" s="117">
        <v>0</v>
      </c>
      <c r="I111" s="117">
        <v>34245000</v>
      </c>
      <c r="J111" s="117">
        <v>0</v>
      </c>
      <c r="K111" s="117">
        <v>0</v>
      </c>
      <c r="L111" s="117">
        <v>0</v>
      </c>
      <c r="M111" s="117">
        <v>16000</v>
      </c>
      <c r="N111" s="117">
        <v>995000</v>
      </c>
      <c r="O111" s="117">
        <v>4318000</v>
      </c>
      <c r="P111" s="117">
        <v>0</v>
      </c>
      <c r="Q111" s="117">
        <v>805000</v>
      </c>
      <c r="R111" s="118" t="s">
        <v>794</v>
      </c>
      <c r="S111" s="116">
        <v>11011002</v>
      </c>
      <c r="T111" s="100"/>
      <c r="U111" s="100"/>
      <c r="V111" s="100"/>
      <c r="W111" s="100"/>
      <c r="X111" s="100"/>
      <c r="Y111" s="100"/>
      <c r="Z111" s="100"/>
      <c r="AA111" s="101"/>
      <c r="AB111" s="101"/>
    </row>
    <row r="112" spans="1:28" ht="15">
      <c r="A112" s="109" t="str">
        <f>INDEX('Tabel 3.1'!$C$9:$C$579,MATCH('Data -enkelt, resultat'!S108,'Tabel 3.1'!$IV$9:$IV$579,0))&amp;" - "&amp;INDEX('Tabel 3.1'!$D$9:$D$579,MATCH('Data -enkelt, resultat'!S108,'Tabel 3.1'!$IV$9:$IV$579,0))</f>
        <v>Sparinvest - Emerging Markets Value Virksomhedsobligationer</v>
      </c>
      <c r="B112" s="116">
        <v>201412</v>
      </c>
      <c r="C112" s="116">
        <v>11011</v>
      </c>
      <c r="D112" s="116">
        <v>3</v>
      </c>
      <c r="E112" s="117">
        <v>0</v>
      </c>
      <c r="F112" s="117">
        <v>0</v>
      </c>
      <c r="G112" s="117">
        <v>5024000</v>
      </c>
      <c r="H112" s="117">
        <v>0</v>
      </c>
      <c r="I112" s="117">
        <v>49283000</v>
      </c>
      <c r="J112" s="117">
        <v>0</v>
      </c>
      <c r="K112" s="117">
        <v>0</v>
      </c>
      <c r="L112" s="117">
        <v>0</v>
      </c>
      <c r="M112" s="117">
        <v>0</v>
      </c>
      <c r="N112" s="117">
        <v>777000</v>
      </c>
      <c r="O112" s="117">
        <v>3788000</v>
      </c>
      <c r="P112" s="117">
        <v>0</v>
      </c>
      <c r="Q112" s="117">
        <v>82000</v>
      </c>
      <c r="R112" s="118" t="s">
        <v>794</v>
      </c>
      <c r="S112" s="116">
        <v>11011003</v>
      </c>
      <c r="T112" s="100"/>
      <c r="U112" s="100"/>
      <c r="V112" s="100"/>
      <c r="W112" s="100"/>
      <c r="X112" s="100"/>
      <c r="Y112" s="100"/>
      <c r="Z112" s="100"/>
      <c r="AA112" s="101"/>
      <c r="AB112" s="101"/>
    </row>
    <row r="113" spans="1:28" ht="15">
      <c r="A113" s="109" t="str">
        <f>INDEX('Tabel 3.1'!$C$9:$C$579,MATCH('Data -enkelt, resultat'!S109,'Tabel 3.1'!$IV$9:$IV$579,0))&amp;" - "&amp;INDEX('Tabel 3.1'!$D$9:$D$579,MATCH('Data -enkelt, resultat'!S109,'Tabel 3.1'!$IV$9:$IV$579,0))</f>
        <v>Sparinvest - Value Bonds 2017 Udb.</v>
      </c>
      <c r="B113" s="116">
        <v>201412</v>
      </c>
      <c r="C113" s="116">
        <v>11011</v>
      </c>
      <c r="D113" s="116">
        <v>4</v>
      </c>
      <c r="E113" s="117">
        <v>38240000</v>
      </c>
      <c r="F113" s="117">
        <v>0</v>
      </c>
      <c r="G113" s="117">
        <v>0</v>
      </c>
      <c r="H113" s="117">
        <v>31028000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398000</v>
      </c>
      <c r="O113" s="117">
        <v>6564000</v>
      </c>
      <c r="P113" s="117">
        <v>0</v>
      </c>
      <c r="Q113" s="117">
        <v>0</v>
      </c>
      <c r="R113" s="118" t="s">
        <v>794</v>
      </c>
      <c r="S113" s="116">
        <v>11011004</v>
      </c>
      <c r="T113" s="100"/>
      <c r="U113" s="100"/>
      <c r="V113" s="100"/>
      <c r="W113" s="100"/>
      <c r="X113" s="100"/>
      <c r="Y113" s="100"/>
      <c r="Z113" s="100"/>
      <c r="AA113" s="101"/>
      <c r="AB113" s="101"/>
    </row>
    <row r="114" spans="1:28" ht="15">
      <c r="A114" s="109" t="str">
        <f>INDEX('Tabel 3.1'!$C$9:$C$579,MATCH('Data -enkelt, resultat'!S110,'Tabel 3.1'!$IV$9:$IV$579,0))&amp;" - "&amp;INDEX('Tabel 3.1'!$D$9:$D$579,MATCH('Data -enkelt, resultat'!S110,'Tabel 3.1'!$IV$9:$IV$579,0))</f>
        <v>Sparinvest - Index Stabile Obligationer</v>
      </c>
      <c r="B114" s="116">
        <v>201412</v>
      </c>
      <c r="C114" s="116">
        <v>11011</v>
      </c>
      <c r="D114" s="116">
        <v>5</v>
      </c>
      <c r="E114" s="117">
        <v>0</v>
      </c>
      <c r="F114" s="117">
        <v>0</v>
      </c>
      <c r="G114" s="117">
        <v>3869000</v>
      </c>
      <c r="H114" s="117">
        <v>0</v>
      </c>
      <c r="I114" s="117">
        <v>1699000</v>
      </c>
      <c r="J114" s="117">
        <v>0</v>
      </c>
      <c r="K114" s="117">
        <v>0</v>
      </c>
      <c r="L114" s="117">
        <v>0</v>
      </c>
      <c r="M114" s="117">
        <v>5000</v>
      </c>
      <c r="N114" s="117">
        <v>576000</v>
      </c>
      <c r="O114" s="117">
        <v>1710000</v>
      </c>
      <c r="P114" s="117">
        <v>0</v>
      </c>
      <c r="Q114" s="117">
        <v>306000</v>
      </c>
      <c r="R114" s="118" t="s">
        <v>794</v>
      </c>
      <c r="S114" s="116">
        <v>11011005</v>
      </c>
      <c r="T114" s="100"/>
      <c r="U114" s="100"/>
      <c r="V114" s="100"/>
      <c r="W114" s="100"/>
      <c r="X114" s="100"/>
      <c r="Y114" s="100"/>
      <c r="Z114" s="100"/>
      <c r="AA114" s="101"/>
      <c r="AB114" s="101"/>
    </row>
    <row r="115" spans="1:28" ht="15">
      <c r="A115" s="109" t="str">
        <f>INDEX('Tabel 3.1'!$C$9:$C$579,MATCH('Data -enkelt, resultat'!S111,'Tabel 3.1'!$IV$9:$IV$579,0))&amp;" - "&amp;INDEX('Tabel 3.1'!$D$9:$D$579,MATCH('Data -enkelt, resultat'!S111,'Tabel 3.1'!$IV$9:$IV$579,0))</f>
        <v>Lån &amp; Spar Invest - Verden</v>
      </c>
      <c r="B115" s="116">
        <v>201412</v>
      </c>
      <c r="C115" s="116">
        <v>11011</v>
      </c>
      <c r="D115" s="116">
        <v>8</v>
      </c>
      <c r="E115" s="117">
        <v>16826000</v>
      </c>
      <c r="F115" s="117">
        <v>0</v>
      </c>
      <c r="G115" s="117">
        <v>0</v>
      </c>
      <c r="H115" s="117">
        <v>-4168000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130000</v>
      </c>
      <c r="O115" s="117">
        <v>3477000</v>
      </c>
      <c r="P115" s="117">
        <v>0</v>
      </c>
      <c r="Q115" s="117">
        <v>0</v>
      </c>
      <c r="R115" s="118" t="s">
        <v>794</v>
      </c>
      <c r="S115" s="116">
        <v>11011008</v>
      </c>
      <c r="T115" s="100"/>
      <c r="U115" s="100"/>
      <c r="V115" s="100"/>
      <c r="W115" s="100"/>
      <c r="X115" s="100"/>
      <c r="Y115" s="100"/>
      <c r="Z115" s="100"/>
      <c r="AA115" s="101"/>
      <c r="AB115" s="101"/>
    </row>
    <row r="116" spans="1:28" ht="15">
      <c r="A116" s="109" t="str">
        <f>INDEX('Tabel 3.1'!$C$9:$C$579,MATCH('Data -enkelt, resultat'!S112,'Tabel 3.1'!$IV$9:$IV$579,0))&amp;" - "&amp;INDEX('Tabel 3.1'!$D$9:$D$579,MATCH('Data -enkelt, resultat'!S112,'Tabel 3.1'!$IV$9:$IV$579,0))</f>
        <v>Lån &amp; Spar Invest - Danmark</v>
      </c>
      <c r="B116" s="116">
        <v>201412</v>
      </c>
      <c r="C116" s="116">
        <v>11011</v>
      </c>
      <c r="D116" s="116">
        <v>9</v>
      </c>
      <c r="E116" s="117">
        <v>0</v>
      </c>
      <c r="F116" s="117">
        <v>0</v>
      </c>
      <c r="G116" s="117">
        <v>1738000</v>
      </c>
      <c r="H116" s="117">
        <v>0</v>
      </c>
      <c r="I116" s="117">
        <v>19399000</v>
      </c>
      <c r="J116" s="117">
        <v>0</v>
      </c>
      <c r="K116" s="117">
        <v>0</v>
      </c>
      <c r="L116" s="117">
        <v>0</v>
      </c>
      <c r="M116" s="117">
        <v>7000</v>
      </c>
      <c r="N116" s="117">
        <v>295000</v>
      </c>
      <c r="O116" s="117">
        <v>1587000</v>
      </c>
      <c r="P116" s="117">
        <v>0</v>
      </c>
      <c r="Q116" s="117">
        <v>257000</v>
      </c>
      <c r="R116" s="118" t="s">
        <v>794</v>
      </c>
      <c r="S116" s="116">
        <v>11011009</v>
      </c>
      <c r="T116" s="100"/>
      <c r="U116" s="100"/>
      <c r="V116" s="100"/>
      <c r="W116" s="100"/>
      <c r="X116" s="100"/>
      <c r="Y116" s="100"/>
      <c r="Z116" s="100"/>
      <c r="AA116" s="101"/>
      <c r="AB116" s="101"/>
    </row>
    <row r="117" spans="1:28" ht="15">
      <c r="A117" s="109" t="str">
        <f>INDEX('Tabel 3.1'!$C$9:$C$579,MATCH('Data -enkelt, resultat'!S113,'Tabel 3.1'!$IV$9:$IV$579,0))&amp;" - "&amp;INDEX('Tabel 3.1'!$D$9:$D$579,MATCH('Data -enkelt, resultat'!S113,'Tabel 3.1'!$IV$9:$IV$579,0))</f>
        <v>Lån &amp; Spar Invest - Obligationer</v>
      </c>
      <c r="B117" s="116">
        <v>201412</v>
      </c>
      <c r="C117" s="116">
        <v>11011</v>
      </c>
      <c r="D117" s="116">
        <v>12</v>
      </c>
      <c r="E117" s="117">
        <v>4752000</v>
      </c>
      <c r="F117" s="117">
        <v>0</v>
      </c>
      <c r="G117" s="117">
        <v>9243000</v>
      </c>
      <c r="H117" s="117">
        <v>3622000</v>
      </c>
      <c r="I117" s="117">
        <v>-8229000</v>
      </c>
      <c r="J117" s="117">
        <v>0</v>
      </c>
      <c r="K117" s="117">
        <v>0</v>
      </c>
      <c r="L117" s="117">
        <v>0</v>
      </c>
      <c r="M117" s="117">
        <v>0</v>
      </c>
      <c r="N117" s="117">
        <v>35000</v>
      </c>
      <c r="O117" s="117">
        <v>1707000</v>
      </c>
      <c r="P117" s="117">
        <v>0</v>
      </c>
      <c r="Q117" s="117">
        <v>0</v>
      </c>
      <c r="R117" s="118" t="s">
        <v>794</v>
      </c>
      <c r="S117" s="116">
        <v>11011012</v>
      </c>
      <c r="T117" s="100"/>
      <c r="U117" s="100"/>
      <c r="V117" s="100"/>
      <c r="W117" s="100"/>
      <c r="X117" s="100"/>
      <c r="Y117" s="100"/>
      <c r="Z117" s="100"/>
      <c r="AA117" s="101"/>
      <c r="AB117" s="101"/>
    </row>
    <row r="118" spans="1:28" ht="15">
      <c r="A118" s="109" t="str">
        <f>INDEX('Tabel 3.1'!$C$9:$C$579,MATCH('Data -enkelt, resultat'!S114,'Tabel 3.1'!$IV$9:$IV$579,0))&amp;" - "&amp;INDEX('Tabel 3.1'!$D$9:$D$579,MATCH('Data -enkelt, resultat'!S114,'Tabel 3.1'!$IV$9:$IV$579,0))</f>
        <v>Lån &amp; Spar Invest - Europa</v>
      </c>
      <c r="B118" s="116">
        <v>201412</v>
      </c>
      <c r="C118" s="116">
        <v>11024</v>
      </c>
      <c r="D118" s="116">
        <v>1</v>
      </c>
      <c r="E118" s="117">
        <v>190000</v>
      </c>
      <c r="F118" s="117">
        <v>6000</v>
      </c>
      <c r="G118" s="117">
        <v>11434000</v>
      </c>
      <c r="H118" s="117">
        <v>0</v>
      </c>
      <c r="I118" s="117">
        <v>56168000</v>
      </c>
      <c r="J118" s="117">
        <v>0</v>
      </c>
      <c r="K118" s="117">
        <v>0</v>
      </c>
      <c r="L118" s="117">
        <v>306000</v>
      </c>
      <c r="M118" s="117">
        <v>5000</v>
      </c>
      <c r="N118" s="117">
        <v>154000</v>
      </c>
      <c r="O118" s="117">
        <v>6323000</v>
      </c>
      <c r="P118" s="117">
        <v>0</v>
      </c>
      <c r="Q118" s="117">
        <v>1137000</v>
      </c>
      <c r="R118" s="118" t="s">
        <v>794</v>
      </c>
      <c r="S118" s="116">
        <v>11024001</v>
      </c>
      <c r="T118" s="100"/>
      <c r="U118" s="100"/>
      <c r="V118" s="100"/>
      <c r="W118" s="100"/>
      <c r="X118" s="100"/>
      <c r="Y118" s="100"/>
      <c r="Z118" s="100"/>
      <c r="AA118" s="101"/>
      <c r="AB118" s="101"/>
    </row>
    <row r="119" spans="1:28" ht="15">
      <c r="A119" s="109" t="str">
        <f>INDEX('Tabel 3.1'!$C$9:$C$579,MATCH('Data -enkelt, resultat'!S115,'Tabel 3.1'!$IV$9:$IV$579,0))&amp;" - "&amp;INDEX('Tabel 3.1'!$D$9:$D$579,MATCH('Data -enkelt, resultat'!S115,'Tabel 3.1'!$IV$9:$IV$579,0))</f>
        <v>Lån &amp; Spar Invest - Korte Obligationer</v>
      </c>
      <c r="B119" s="116">
        <v>201412</v>
      </c>
      <c r="C119" s="116">
        <v>11024</v>
      </c>
      <c r="D119" s="116">
        <v>3</v>
      </c>
      <c r="E119" s="117">
        <v>213000</v>
      </c>
      <c r="F119" s="117">
        <v>49000</v>
      </c>
      <c r="G119" s="117">
        <v>22633000</v>
      </c>
      <c r="H119" s="117">
        <v>0</v>
      </c>
      <c r="I119" s="117">
        <v>109089000</v>
      </c>
      <c r="J119" s="117">
        <v>0</v>
      </c>
      <c r="K119" s="117">
        <v>0</v>
      </c>
      <c r="L119" s="117">
        <v>-1778000</v>
      </c>
      <c r="M119" s="117">
        <v>36000</v>
      </c>
      <c r="N119" s="117">
        <v>217000</v>
      </c>
      <c r="O119" s="117">
        <v>9339000</v>
      </c>
      <c r="P119" s="117">
        <v>0</v>
      </c>
      <c r="Q119" s="117">
        <v>3190000</v>
      </c>
      <c r="R119" s="118" t="s">
        <v>794</v>
      </c>
      <c r="S119" s="116">
        <v>11024003</v>
      </c>
      <c r="T119" s="100"/>
      <c r="U119" s="100"/>
      <c r="V119" s="100"/>
      <c r="W119" s="100"/>
      <c r="X119" s="100"/>
      <c r="Y119" s="100"/>
      <c r="Z119" s="100"/>
      <c r="AA119" s="101"/>
      <c r="AB119" s="101"/>
    </row>
    <row r="120" spans="1:28" ht="15">
      <c r="A120" s="109" t="str">
        <f>INDEX('Tabel 3.1'!$C$9:$C$579,MATCH('Data -enkelt, resultat'!S116,'Tabel 3.1'!$IV$9:$IV$579,0))&amp;" - "&amp;INDEX('Tabel 3.1'!$D$9:$D$579,MATCH('Data -enkelt, resultat'!S116,'Tabel 3.1'!$IV$9:$IV$579,0))</f>
        <v>Lån &amp; Spar Invest - Nordamerika</v>
      </c>
      <c r="B120" s="116">
        <v>201412</v>
      </c>
      <c r="C120" s="116">
        <v>11024</v>
      </c>
      <c r="D120" s="116">
        <v>11</v>
      </c>
      <c r="E120" s="117">
        <v>1025000</v>
      </c>
      <c r="F120" s="117">
        <v>346000</v>
      </c>
      <c r="G120" s="117">
        <v>72475000</v>
      </c>
      <c r="H120" s="117">
        <v>0</v>
      </c>
      <c r="I120" s="117">
        <v>824946000</v>
      </c>
      <c r="J120" s="117">
        <v>0</v>
      </c>
      <c r="K120" s="117">
        <v>0</v>
      </c>
      <c r="L120" s="117">
        <v>-12000</v>
      </c>
      <c r="M120" s="117">
        <v>0</v>
      </c>
      <c r="N120" s="117">
        <v>5088000</v>
      </c>
      <c r="O120" s="117">
        <v>47051000</v>
      </c>
      <c r="P120" s="117">
        <v>0</v>
      </c>
      <c r="Q120" s="117">
        <v>978000</v>
      </c>
      <c r="R120" s="118" t="s">
        <v>794</v>
      </c>
      <c r="S120" s="116">
        <v>11024011</v>
      </c>
      <c r="T120" s="100"/>
      <c r="U120" s="100"/>
      <c r="V120" s="100"/>
      <c r="W120" s="100"/>
      <c r="X120" s="100"/>
      <c r="Y120" s="100"/>
      <c r="Z120" s="100"/>
      <c r="AA120" s="101"/>
      <c r="AB120" s="101"/>
    </row>
    <row r="121" spans="1:28" ht="15">
      <c r="A121" s="109" t="str">
        <f>INDEX('Tabel 3.1'!$C$9:$C$579,MATCH('Data -enkelt, resultat'!S117,'Tabel 3.1'!$IV$9:$IV$579,0))&amp;" - "&amp;INDEX('Tabel 3.1'!$D$9:$D$579,MATCH('Data -enkelt, resultat'!S117,'Tabel 3.1'!$IV$9:$IV$579,0))</f>
        <v>Lån &amp; Spar Invest - MixObligationer</v>
      </c>
      <c r="B121" s="116">
        <v>201412</v>
      </c>
      <c r="C121" s="116">
        <v>11024</v>
      </c>
      <c r="D121" s="116">
        <v>12</v>
      </c>
      <c r="E121" s="117">
        <v>1722000</v>
      </c>
      <c r="F121" s="117">
        <v>23000</v>
      </c>
      <c r="G121" s="117">
        <v>52735000</v>
      </c>
      <c r="H121" s="117">
        <v>0</v>
      </c>
      <c r="I121" s="117">
        <v>91336000</v>
      </c>
      <c r="J121" s="117">
        <v>0</v>
      </c>
      <c r="K121" s="117">
        <v>0</v>
      </c>
      <c r="L121" s="117">
        <v>936000</v>
      </c>
      <c r="M121" s="117">
        <v>15000</v>
      </c>
      <c r="N121" s="117">
        <v>5143000</v>
      </c>
      <c r="O121" s="117">
        <v>33383000</v>
      </c>
      <c r="P121" s="117">
        <v>0</v>
      </c>
      <c r="Q121" s="117">
        <v>3513000</v>
      </c>
      <c r="R121" s="118" t="s">
        <v>794</v>
      </c>
      <c r="S121" s="116">
        <v>11024012</v>
      </c>
      <c r="T121" s="100"/>
      <c r="U121" s="100"/>
      <c r="V121" s="100"/>
      <c r="W121" s="100"/>
      <c r="X121" s="100"/>
      <c r="Y121" s="100"/>
      <c r="Z121" s="100"/>
      <c r="AA121" s="101"/>
      <c r="AB121" s="101"/>
    </row>
    <row r="122" spans="1:28" ht="15">
      <c r="A122" s="109" t="str">
        <f>INDEX('Tabel 3.1'!$C$9:$C$579,MATCH('Data -enkelt, resultat'!S118,'Tabel 3.1'!$IV$9:$IV$579,0))&amp;" - "&amp;INDEX('Tabel 3.1'!$D$9:$D$579,MATCH('Data -enkelt, resultat'!S118,'Tabel 3.1'!$IV$9:$IV$579,0))</f>
        <v>Nordea Invest - Verden</v>
      </c>
      <c r="B122" s="116">
        <v>201412</v>
      </c>
      <c r="C122" s="116">
        <v>11024</v>
      </c>
      <c r="D122" s="116">
        <v>13</v>
      </c>
      <c r="E122" s="117">
        <v>85000</v>
      </c>
      <c r="F122" s="117">
        <v>179000</v>
      </c>
      <c r="G122" s="117">
        <v>49135000</v>
      </c>
      <c r="H122" s="117">
        <v>0</v>
      </c>
      <c r="I122" s="117">
        <v>114947000</v>
      </c>
      <c r="J122" s="117">
        <v>0</v>
      </c>
      <c r="K122" s="117">
        <v>6250000</v>
      </c>
      <c r="L122" s="117">
        <v>-1954000</v>
      </c>
      <c r="M122" s="117">
        <v>58000</v>
      </c>
      <c r="N122" s="117">
        <v>387000</v>
      </c>
      <c r="O122" s="117">
        <v>32543000</v>
      </c>
      <c r="P122" s="117">
        <v>0</v>
      </c>
      <c r="Q122" s="117">
        <v>7184000</v>
      </c>
      <c r="R122" s="118" t="s">
        <v>794</v>
      </c>
      <c r="S122" s="116">
        <v>11024013</v>
      </c>
      <c r="T122" s="100"/>
      <c r="U122" s="100"/>
      <c r="V122" s="100"/>
      <c r="W122" s="100"/>
      <c r="X122" s="100"/>
      <c r="Y122" s="100"/>
      <c r="Z122" s="100"/>
      <c r="AA122" s="101"/>
      <c r="AB122" s="101"/>
    </row>
    <row r="123" spans="1:28" ht="15">
      <c r="A123" s="109" t="str">
        <f>INDEX('Tabel 3.1'!$C$9:$C$579,MATCH('Data -enkelt, resultat'!S119,'Tabel 3.1'!$IV$9:$IV$579,0))&amp;" - "&amp;INDEX('Tabel 3.1'!$D$9:$D$579,MATCH('Data -enkelt, resultat'!S119,'Tabel 3.1'!$IV$9:$IV$579,0))</f>
        <v>Nordea Invest - Globale UdbytteAktier</v>
      </c>
      <c r="B123" s="116">
        <v>201412</v>
      </c>
      <c r="C123" s="116">
        <v>11024</v>
      </c>
      <c r="D123" s="116">
        <v>14</v>
      </c>
      <c r="E123" s="117">
        <v>-31000</v>
      </c>
      <c r="F123" s="117">
        <v>47000</v>
      </c>
      <c r="G123" s="117">
        <v>64339000</v>
      </c>
      <c r="H123" s="117">
        <v>0</v>
      </c>
      <c r="I123" s="117">
        <v>717621000</v>
      </c>
      <c r="J123" s="117">
        <v>0</v>
      </c>
      <c r="K123" s="117">
        <v>4043000</v>
      </c>
      <c r="L123" s="117">
        <v>7355000</v>
      </c>
      <c r="M123" s="117">
        <v>44000</v>
      </c>
      <c r="N123" s="117">
        <v>393000</v>
      </c>
      <c r="O123" s="117">
        <v>41465000</v>
      </c>
      <c r="P123" s="117">
        <v>0</v>
      </c>
      <c r="Q123" s="117">
        <v>8876000</v>
      </c>
      <c r="R123" s="118" t="s">
        <v>794</v>
      </c>
      <c r="S123" s="116">
        <v>11024014</v>
      </c>
      <c r="T123" s="100"/>
      <c r="U123" s="100"/>
      <c r="V123" s="100"/>
      <c r="W123" s="100"/>
      <c r="X123" s="100"/>
      <c r="Y123" s="100"/>
      <c r="Z123" s="100"/>
      <c r="AA123" s="101"/>
      <c r="AB123" s="101"/>
    </row>
    <row r="124" spans="1:28" ht="15">
      <c r="A124" s="109" t="str">
        <f>INDEX('Tabel 3.1'!$C$9:$C$579,MATCH('Data -enkelt, resultat'!S120,'Tabel 3.1'!$IV$9:$IV$579,0))&amp;" - "&amp;INDEX('Tabel 3.1'!$D$9:$D$579,MATCH('Data -enkelt, resultat'!S120,'Tabel 3.1'!$IV$9:$IV$579,0))</f>
        <v>Nordea Invest - Danmark</v>
      </c>
      <c r="B124" s="116">
        <v>201412</v>
      </c>
      <c r="C124" s="116">
        <v>11024</v>
      </c>
      <c r="D124" s="116">
        <v>18</v>
      </c>
      <c r="E124" s="117">
        <v>48912000</v>
      </c>
      <c r="F124" s="117">
        <v>40000</v>
      </c>
      <c r="G124" s="117">
        <v>0</v>
      </c>
      <c r="H124" s="117">
        <v>183937000</v>
      </c>
      <c r="I124" s="117">
        <v>0</v>
      </c>
      <c r="J124" s="117">
        <v>0</v>
      </c>
      <c r="K124" s="117">
        <v>9320000</v>
      </c>
      <c r="L124" s="117">
        <v>1721000</v>
      </c>
      <c r="M124" s="117">
        <v>-45000</v>
      </c>
      <c r="N124" s="117">
        <v>14000</v>
      </c>
      <c r="O124" s="117">
        <v>12172000</v>
      </c>
      <c r="P124" s="117">
        <v>0</v>
      </c>
      <c r="Q124" s="117">
        <v>0</v>
      </c>
      <c r="R124" s="118" t="s">
        <v>794</v>
      </c>
      <c r="S124" s="116">
        <v>11024018</v>
      </c>
      <c r="T124" s="100"/>
      <c r="U124" s="100"/>
      <c r="V124" s="100"/>
      <c r="W124" s="100"/>
      <c r="X124" s="100"/>
      <c r="Y124" s="100"/>
      <c r="Z124" s="100"/>
      <c r="AA124" s="101"/>
      <c r="AB124" s="101"/>
    </row>
    <row r="125" spans="1:28" ht="15">
      <c r="A125" s="109" t="str">
        <f>INDEX('Tabel 3.1'!$C$9:$C$579,MATCH('Data -enkelt, resultat'!S121,'Tabel 3.1'!$IV$9:$IV$579,0))&amp;" - "&amp;INDEX('Tabel 3.1'!$D$9:$D$579,MATCH('Data -enkelt, resultat'!S121,'Tabel 3.1'!$IV$9:$IV$579,0))</f>
        <v>Nordea Invest - Europa</v>
      </c>
      <c r="B125" s="116">
        <v>201412</v>
      </c>
      <c r="C125" s="116">
        <v>11024</v>
      </c>
      <c r="D125" s="116">
        <v>19</v>
      </c>
      <c r="E125" s="117">
        <v>232826000</v>
      </c>
      <c r="F125" s="117">
        <v>4451000</v>
      </c>
      <c r="G125" s="117">
        <v>0</v>
      </c>
      <c r="H125" s="117">
        <v>497834000</v>
      </c>
      <c r="I125" s="117">
        <v>0</v>
      </c>
      <c r="J125" s="117">
        <v>0</v>
      </c>
      <c r="K125" s="117">
        <v>-424000</v>
      </c>
      <c r="L125" s="117">
        <v>-3879000</v>
      </c>
      <c r="M125" s="117">
        <v>-2000</v>
      </c>
      <c r="N125" s="117">
        <v>39000</v>
      </c>
      <c r="O125" s="117">
        <v>54853000</v>
      </c>
      <c r="P125" s="117">
        <v>0</v>
      </c>
      <c r="Q125" s="117">
        <v>0</v>
      </c>
      <c r="R125" s="118" t="s">
        <v>794</v>
      </c>
      <c r="S125" s="116">
        <v>11024019</v>
      </c>
      <c r="T125" s="100"/>
      <c r="U125" s="100"/>
      <c r="V125" s="100"/>
      <c r="W125" s="100"/>
      <c r="X125" s="100"/>
      <c r="Y125" s="100"/>
      <c r="Z125" s="100"/>
      <c r="AA125" s="101"/>
      <c r="AB125" s="101"/>
    </row>
    <row r="126" spans="1:28" ht="15">
      <c r="A126" s="109" t="str">
        <f>INDEX('Tabel 3.1'!$C$9:$C$579,MATCH('Data -enkelt, resultat'!S122,'Tabel 3.1'!$IV$9:$IV$579,0))&amp;" - "&amp;INDEX('Tabel 3.1'!$D$9:$D$579,MATCH('Data -enkelt, resultat'!S122,'Tabel 3.1'!$IV$9:$IV$579,0))</f>
        <v>Nordea Invest - Japan</v>
      </c>
      <c r="B126" s="116">
        <v>201412</v>
      </c>
      <c r="C126" s="116">
        <v>11024</v>
      </c>
      <c r="D126" s="116">
        <v>20</v>
      </c>
      <c r="E126" s="117">
        <v>415000</v>
      </c>
      <c r="F126" s="117">
        <v>31000</v>
      </c>
      <c r="G126" s="117">
        <v>24119000</v>
      </c>
      <c r="H126" s="117">
        <v>0</v>
      </c>
      <c r="I126" s="117">
        <v>180351000</v>
      </c>
      <c r="J126" s="117">
        <v>0</v>
      </c>
      <c r="K126" s="117">
        <v>0</v>
      </c>
      <c r="L126" s="117">
        <v>419000</v>
      </c>
      <c r="M126" s="117">
        <v>25000</v>
      </c>
      <c r="N126" s="117">
        <v>662000</v>
      </c>
      <c r="O126" s="117">
        <v>14889000</v>
      </c>
      <c r="P126" s="117">
        <v>0</v>
      </c>
      <c r="Q126" s="117">
        <v>2176000</v>
      </c>
      <c r="R126" s="118" t="s">
        <v>794</v>
      </c>
      <c r="S126" s="116">
        <v>11024020</v>
      </c>
      <c r="T126" s="100"/>
      <c r="U126" s="100"/>
      <c r="V126" s="100"/>
      <c r="W126" s="100"/>
      <c r="X126" s="100"/>
      <c r="Y126" s="100"/>
      <c r="Z126" s="100"/>
      <c r="AA126" s="101"/>
      <c r="AB126" s="101"/>
    </row>
    <row r="127" spans="1:28" ht="15">
      <c r="A127" s="109" t="str">
        <f>INDEX('Tabel 3.1'!$C$9:$C$579,MATCH('Data -enkelt, resultat'!S123,'Tabel 3.1'!$IV$9:$IV$579,0))&amp;" - "&amp;INDEX('Tabel 3.1'!$D$9:$D$579,MATCH('Data -enkelt, resultat'!S123,'Tabel 3.1'!$IV$9:$IV$579,0))</f>
        <v>Nordea Invest - USA</v>
      </c>
      <c r="B127" s="116">
        <v>201412</v>
      </c>
      <c r="C127" s="116">
        <v>11024</v>
      </c>
      <c r="D127" s="116">
        <v>22</v>
      </c>
      <c r="E127" s="117">
        <v>45000</v>
      </c>
      <c r="F127" s="117">
        <v>12000</v>
      </c>
      <c r="G127" s="117">
        <v>19855000</v>
      </c>
      <c r="H127" s="117">
        <v>0</v>
      </c>
      <c r="I127" s="117">
        <v>175454000</v>
      </c>
      <c r="J127" s="117">
        <v>0</v>
      </c>
      <c r="K127" s="117">
        <v>0</v>
      </c>
      <c r="L127" s="117">
        <v>1747000</v>
      </c>
      <c r="M127" s="117">
        <v>103000</v>
      </c>
      <c r="N127" s="117">
        <v>2562000</v>
      </c>
      <c r="O127" s="117">
        <v>16744000</v>
      </c>
      <c r="P127" s="117">
        <v>0</v>
      </c>
      <c r="Q127" s="117">
        <v>1810000</v>
      </c>
      <c r="R127" s="118" t="s">
        <v>794</v>
      </c>
      <c r="S127" s="116">
        <v>11024022</v>
      </c>
      <c r="T127" s="100"/>
      <c r="U127" s="100"/>
      <c r="V127" s="100"/>
      <c r="W127" s="100"/>
      <c r="X127" s="100"/>
      <c r="Y127" s="100"/>
      <c r="Z127" s="100"/>
      <c r="AA127" s="101"/>
      <c r="AB127" s="101"/>
    </row>
    <row r="128" spans="1:28" ht="15">
      <c r="A128" s="109" t="str">
        <f>INDEX('Tabel 3.1'!$C$9:$C$579,MATCH('Data -enkelt, resultat'!S124,'Tabel 3.1'!$IV$9:$IV$579,0))&amp;" - "&amp;INDEX('Tabel 3.1'!$D$9:$D$579,MATCH('Data -enkelt, resultat'!S124,'Tabel 3.1'!$IV$9:$IV$579,0))</f>
        <v>Nordea Invest - Globale obligationer</v>
      </c>
      <c r="B128" s="116">
        <v>201412</v>
      </c>
      <c r="C128" s="116">
        <v>11024</v>
      </c>
      <c r="D128" s="116">
        <v>25</v>
      </c>
      <c r="E128" s="117">
        <v>76000</v>
      </c>
      <c r="F128" s="117">
        <v>9000</v>
      </c>
      <c r="G128" s="117">
        <v>8143000</v>
      </c>
      <c r="H128" s="117">
        <v>0</v>
      </c>
      <c r="I128" s="117">
        <v>8831000</v>
      </c>
      <c r="J128" s="117">
        <v>0</v>
      </c>
      <c r="K128" s="117">
        <v>0</v>
      </c>
      <c r="L128" s="117">
        <v>125000</v>
      </c>
      <c r="M128" s="117">
        <v>-1000</v>
      </c>
      <c r="N128" s="117">
        <v>881000</v>
      </c>
      <c r="O128" s="117">
        <v>4557000</v>
      </c>
      <c r="P128" s="117">
        <v>0</v>
      </c>
      <c r="Q128" s="117">
        <v>700000</v>
      </c>
      <c r="R128" s="118" t="s">
        <v>794</v>
      </c>
      <c r="S128" s="116">
        <v>11024025</v>
      </c>
      <c r="T128" s="100"/>
      <c r="U128" s="100"/>
      <c r="V128" s="100"/>
      <c r="W128" s="100"/>
      <c r="X128" s="100"/>
      <c r="Y128" s="100"/>
      <c r="Z128" s="100"/>
      <c r="AA128" s="101"/>
      <c r="AB128" s="101"/>
    </row>
    <row r="129" spans="1:28" ht="15">
      <c r="A129" s="109" t="str">
        <f>INDEX('Tabel 3.1'!$C$9:$C$579,MATCH('Data -enkelt, resultat'!S125,'Tabel 3.1'!$IV$9:$IV$579,0))&amp;" - "&amp;INDEX('Tabel 3.1'!$D$9:$D$579,MATCH('Data -enkelt, resultat'!S125,'Tabel 3.1'!$IV$9:$IV$579,0))</f>
        <v>Nordea Invest - Mellemlange obligationer</v>
      </c>
      <c r="B129" s="116">
        <v>201412</v>
      </c>
      <c r="C129" s="116">
        <v>11024</v>
      </c>
      <c r="D129" s="116">
        <v>26</v>
      </c>
      <c r="E129" s="117">
        <v>252000</v>
      </c>
      <c r="F129" s="117">
        <v>17000</v>
      </c>
      <c r="G129" s="117">
        <v>23306000</v>
      </c>
      <c r="H129" s="117">
        <v>0</v>
      </c>
      <c r="I129" s="117">
        <v>-176686000</v>
      </c>
      <c r="J129" s="117">
        <v>0</v>
      </c>
      <c r="K129" s="117">
        <v>0</v>
      </c>
      <c r="L129" s="117">
        <v>507000</v>
      </c>
      <c r="M129" s="117">
        <v>392000</v>
      </c>
      <c r="N129" s="117">
        <v>120000</v>
      </c>
      <c r="O129" s="117">
        <v>11143000</v>
      </c>
      <c r="P129" s="117">
        <v>0</v>
      </c>
      <c r="Q129" s="117">
        <v>2716000</v>
      </c>
      <c r="R129" s="118" t="s">
        <v>794</v>
      </c>
      <c r="S129" s="116">
        <v>11024026</v>
      </c>
      <c r="T129" s="100"/>
      <c r="U129" s="100"/>
      <c r="V129" s="100"/>
      <c r="W129" s="100"/>
      <c r="X129" s="100"/>
      <c r="Y129" s="100"/>
      <c r="Z129" s="100"/>
      <c r="AA129" s="101"/>
      <c r="AB129" s="101"/>
    </row>
    <row r="130" spans="1:28" ht="15">
      <c r="A130" s="109" t="str">
        <f>INDEX('Tabel 3.1'!$C$9:$C$579,MATCH('Data -enkelt, resultat'!S126,'Tabel 3.1'!$IV$9:$IV$579,0))&amp;" - "&amp;INDEX('Tabel 3.1'!$D$9:$D$579,MATCH('Data -enkelt, resultat'!S126,'Tabel 3.1'!$IV$9:$IV$579,0))</f>
        <v>Nordea Invest - Aktier II</v>
      </c>
      <c r="B130" s="116">
        <v>201412</v>
      </c>
      <c r="C130" s="116">
        <v>11024</v>
      </c>
      <c r="D130" s="116">
        <v>27</v>
      </c>
      <c r="E130" s="117">
        <v>510000</v>
      </c>
      <c r="F130" s="117">
        <v>17000</v>
      </c>
      <c r="G130" s="117">
        <v>9478000</v>
      </c>
      <c r="H130" s="117">
        <v>0</v>
      </c>
      <c r="I130" s="117">
        <v>13297000</v>
      </c>
      <c r="J130" s="117">
        <v>0</v>
      </c>
      <c r="K130" s="117">
        <v>0</v>
      </c>
      <c r="L130" s="117">
        <v>-536000</v>
      </c>
      <c r="M130" s="117">
        <v>0</v>
      </c>
      <c r="N130" s="117">
        <v>371000</v>
      </c>
      <c r="O130" s="117">
        <v>4598000</v>
      </c>
      <c r="P130" s="117">
        <v>0</v>
      </c>
      <c r="Q130" s="117">
        <v>-2065000</v>
      </c>
      <c r="R130" s="118" t="s">
        <v>794</v>
      </c>
      <c r="S130" s="116">
        <v>11024027</v>
      </c>
      <c r="T130" s="100"/>
      <c r="U130" s="100"/>
      <c r="V130" s="100"/>
      <c r="W130" s="100"/>
      <c r="X130" s="100"/>
      <c r="Y130" s="100"/>
      <c r="Z130" s="100"/>
      <c r="AA130" s="101"/>
      <c r="AB130" s="101"/>
    </row>
    <row r="131" spans="1:28" ht="15">
      <c r="A131" s="109" t="str">
        <f>INDEX('Tabel 3.1'!$C$9:$C$579,MATCH('Data -enkelt, resultat'!S127,'Tabel 3.1'!$IV$9:$IV$579,0))&amp;" - "&amp;INDEX('Tabel 3.1'!$D$9:$D$579,MATCH('Data -enkelt, resultat'!S127,'Tabel 3.1'!$IV$9:$IV$579,0))</f>
        <v>Nordea Invest - Fjernøsten</v>
      </c>
      <c r="B131" s="116">
        <v>201412</v>
      </c>
      <c r="C131" s="116">
        <v>11024</v>
      </c>
      <c r="D131" s="116">
        <v>28</v>
      </c>
      <c r="E131" s="117">
        <v>0</v>
      </c>
      <c r="F131" s="117">
        <v>2000</v>
      </c>
      <c r="G131" s="117">
        <v>2847000</v>
      </c>
      <c r="H131" s="117">
        <v>0</v>
      </c>
      <c r="I131" s="117">
        <v>19106000</v>
      </c>
      <c r="J131" s="117">
        <v>0</v>
      </c>
      <c r="K131" s="117">
        <v>0</v>
      </c>
      <c r="L131" s="117">
        <v>328000</v>
      </c>
      <c r="M131" s="117">
        <v>11000</v>
      </c>
      <c r="N131" s="117">
        <v>432000</v>
      </c>
      <c r="O131" s="117">
        <v>3627000</v>
      </c>
      <c r="P131" s="117">
        <v>0</v>
      </c>
      <c r="Q131" s="117">
        <v>329000</v>
      </c>
      <c r="R131" s="118" t="s">
        <v>794</v>
      </c>
      <c r="S131" s="116">
        <v>11024028</v>
      </c>
      <c r="T131" s="100"/>
      <c r="U131" s="100"/>
      <c r="V131" s="100"/>
      <c r="W131" s="100"/>
      <c r="X131" s="100"/>
      <c r="Y131" s="100"/>
      <c r="Z131" s="100"/>
      <c r="AA131" s="101"/>
      <c r="AB131" s="101"/>
    </row>
    <row r="132" spans="1:28" ht="15">
      <c r="A132" s="109" t="str">
        <f>INDEX('Tabel 3.1'!$C$9:$C$579,MATCH('Data -enkelt, resultat'!S128,'Tabel 3.1'!$IV$9:$IV$579,0))&amp;" - "&amp;INDEX('Tabel 3.1'!$D$9:$D$579,MATCH('Data -enkelt, resultat'!S128,'Tabel 3.1'!$IV$9:$IV$579,0))</f>
        <v>Nordea Invest - Europa Small Cap</v>
      </c>
      <c r="B132" s="116">
        <v>201412</v>
      </c>
      <c r="C132" s="116">
        <v>11024</v>
      </c>
      <c r="D132" s="116">
        <v>29</v>
      </c>
      <c r="E132" s="117">
        <v>917000</v>
      </c>
      <c r="F132" s="117">
        <v>72000</v>
      </c>
      <c r="G132" s="117">
        <v>55099000</v>
      </c>
      <c r="H132" s="117">
        <v>0</v>
      </c>
      <c r="I132" s="117">
        <v>407318000</v>
      </c>
      <c r="J132" s="117">
        <v>0</v>
      </c>
      <c r="K132" s="117">
        <v>0</v>
      </c>
      <c r="L132" s="117">
        <v>995000</v>
      </c>
      <c r="M132" s="117">
        <v>54000</v>
      </c>
      <c r="N132" s="117">
        <v>1279000</v>
      </c>
      <c r="O132" s="117">
        <v>34660000</v>
      </c>
      <c r="P132" s="117">
        <v>0</v>
      </c>
      <c r="Q132" s="117">
        <v>4538000</v>
      </c>
      <c r="R132" s="118" t="s">
        <v>794</v>
      </c>
      <c r="S132" s="116">
        <v>11024029</v>
      </c>
      <c r="T132" s="100"/>
      <c r="U132" s="100"/>
      <c r="V132" s="100"/>
      <c r="W132" s="100"/>
      <c r="X132" s="100"/>
      <c r="Y132" s="100"/>
      <c r="Z132" s="100"/>
      <c r="AA132" s="101"/>
      <c r="AB132" s="101"/>
    </row>
    <row r="133" spans="1:28" ht="15">
      <c r="A133" s="109" t="str">
        <f>INDEX('Tabel 3.1'!$C$9:$C$579,MATCH('Data -enkelt, resultat'!S129,'Tabel 3.1'!$IV$9:$IV$579,0))&amp;" - "&amp;INDEX('Tabel 3.1'!$D$9:$D$579,MATCH('Data -enkelt, resultat'!S129,'Tabel 3.1'!$IV$9:$IV$579,0))</f>
        <v>Nordea Invest - Østeuropa</v>
      </c>
      <c r="B133" s="116">
        <v>201412</v>
      </c>
      <c r="C133" s="116">
        <v>11024</v>
      </c>
      <c r="D133" s="116">
        <v>30</v>
      </c>
      <c r="E133" s="117">
        <v>85036000</v>
      </c>
      <c r="F133" s="117">
        <v>21000</v>
      </c>
      <c r="G133" s="117">
        <v>0</v>
      </c>
      <c r="H133" s="117">
        <v>135556000</v>
      </c>
      <c r="I133" s="117">
        <v>0</v>
      </c>
      <c r="J133" s="117">
        <v>0</v>
      </c>
      <c r="K133" s="117">
        <v>0</v>
      </c>
      <c r="L133" s="117">
        <v>762000</v>
      </c>
      <c r="M133" s="117">
        <v>2000</v>
      </c>
      <c r="N133" s="117">
        <v>24000</v>
      </c>
      <c r="O133" s="117">
        <v>20566000</v>
      </c>
      <c r="P133" s="117">
        <v>0</v>
      </c>
      <c r="Q133" s="117">
        <v>394000</v>
      </c>
      <c r="R133" s="118" t="s">
        <v>794</v>
      </c>
      <c r="S133" s="116">
        <v>11024030</v>
      </c>
      <c r="T133" s="100"/>
      <c r="U133" s="100"/>
      <c r="V133" s="100"/>
      <c r="W133" s="100"/>
      <c r="X133" s="100"/>
      <c r="Y133" s="100"/>
      <c r="Z133" s="100"/>
      <c r="AA133" s="101"/>
      <c r="AB133" s="101"/>
    </row>
    <row r="134" spans="1:28" ht="15">
      <c r="A134" s="109" t="str">
        <f>INDEX('Tabel 3.1'!$C$9:$C$579,MATCH('Data -enkelt, resultat'!S130,'Tabel 3.1'!$IV$9:$IV$579,0))&amp;" - "&amp;INDEX('Tabel 3.1'!$D$9:$D$579,MATCH('Data -enkelt, resultat'!S130,'Tabel 3.1'!$IV$9:$IV$579,0))</f>
        <v>Nordea Invest - Nordic Small Cap</v>
      </c>
      <c r="B134" s="116">
        <v>201412</v>
      </c>
      <c r="C134" s="116">
        <v>11024</v>
      </c>
      <c r="D134" s="116">
        <v>33</v>
      </c>
      <c r="E134" s="117">
        <v>645515000</v>
      </c>
      <c r="F134" s="117">
        <v>37000</v>
      </c>
      <c r="G134" s="117">
        <v>0</v>
      </c>
      <c r="H134" s="117">
        <v>930059000</v>
      </c>
      <c r="I134" s="117">
        <v>12000</v>
      </c>
      <c r="J134" s="117">
        <v>0</v>
      </c>
      <c r="K134" s="117">
        <v>-1140084000</v>
      </c>
      <c r="L134" s="117">
        <v>46362000</v>
      </c>
      <c r="M134" s="117">
        <v>-1764000</v>
      </c>
      <c r="N134" s="117">
        <v>32000</v>
      </c>
      <c r="O134" s="117">
        <v>108317000</v>
      </c>
      <c r="P134" s="117">
        <v>0</v>
      </c>
      <c r="Q134" s="117">
        <v>1214000</v>
      </c>
      <c r="R134" s="118" t="s">
        <v>794</v>
      </c>
      <c r="S134" s="116">
        <v>11024033</v>
      </c>
      <c r="T134" s="100"/>
      <c r="U134" s="100"/>
      <c r="V134" s="100"/>
      <c r="W134" s="100"/>
      <c r="X134" s="100"/>
      <c r="Y134" s="100"/>
      <c r="Z134" s="100"/>
      <c r="AA134" s="101"/>
      <c r="AB134" s="101"/>
    </row>
    <row r="135" spans="1:28" ht="15">
      <c r="A135" s="109" t="str">
        <f>INDEX('Tabel 3.1'!$C$9:$C$579,MATCH('Data -enkelt, resultat'!S131,'Tabel 3.1'!$IV$9:$IV$579,0))&amp;" - "&amp;INDEX('Tabel 3.1'!$D$9:$D$579,MATCH('Data -enkelt, resultat'!S131,'Tabel 3.1'!$IV$9:$IV$579,0))</f>
        <v>Nordea Invest - Global Small Cap</v>
      </c>
      <c r="B135" s="116">
        <v>201412</v>
      </c>
      <c r="C135" s="116">
        <v>11024</v>
      </c>
      <c r="D135" s="116">
        <v>35</v>
      </c>
      <c r="E135" s="117">
        <v>15588000</v>
      </c>
      <c r="F135" s="117">
        <v>63000</v>
      </c>
      <c r="G135" s="117">
        <v>18918000</v>
      </c>
      <c r="H135" s="117">
        <v>5250000</v>
      </c>
      <c r="I135" s="117">
        <v>36982000</v>
      </c>
      <c r="J135" s="117">
        <v>0</v>
      </c>
      <c r="K135" s="117">
        <v>8900000</v>
      </c>
      <c r="L135" s="117">
        <v>1201000</v>
      </c>
      <c r="M135" s="117">
        <v>1000</v>
      </c>
      <c r="N135" s="117">
        <v>117000</v>
      </c>
      <c r="O135" s="117">
        <v>10341000</v>
      </c>
      <c r="P135" s="117">
        <v>0</v>
      </c>
      <c r="Q135" s="117">
        <v>78000</v>
      </c>
      <c r="R135" s="118" t="s">
        <v>794</v>
      </c>
      <c r="S135" s="116">
        <v>11024035</v>
      </c>
      <c r="T135" s="100"/>
      <c r="U135" s="100"/>
      <c r="V135" s="100"/>
      <c r="W135" s="100"/>
      <c r="X135" s="100"/>
      <c r="Y135" s="100"/>
      <c r="Z135" s="100"/>
      <c r="AA135" s="101"/>
      <c r="AB135" s="101"/>
    </row>
    <row r="136" spans="1:28" ht="15">
      <c r="A136" s="109" t="str">
        <f>INDEX('Tabel 3.1'!$C$9:$C$579,MATCH('Data -enkelt, resultat'!S132,'Tabel 3.1'!$IV$9:$IV$579,0))&amp;" - "&amp;INDEX('Tabel 3.1'!$D$9:$D$579,MATCH('Data -enkelt, resultat'!S132,'Tabel 3.1'!$IV$9:$IV$579,0))</f>
        <v>Nordea Invest - Aktier</v>
      </c>
      <c r="B136" s="116">
        <v>201412</v>
      </c>
      <c r="C136" s="116">
        <v>11024</v>
      </c>
      <c r="D136" s="116">
        <v>36</v>
      </c>
      <c r="E136" s="117">
        <v>38680000</v>
      </c>
      <c r="F136" s="117">
        <v>205000</v>
      </c>
      <c r="G136" s="117">
        <v>59048000</v>
      </c>
      <c r="H136" s="117">
        <v>81213000</v>
      </c>
      <c r="I136" s="117">
        <v>193732000</v>
      </c>
      <c r="J136" s="117">
        <v>0</v>
      </c>
      <c r="K136" s="117">
        <v>21302000</v>
      </c>
      <c r="L136" s="117">
        <v>2224000</v>
      </c>
      <c r="M136" s="117">
        <v>209000</v>
      </c>
      <c r="N136" s="117">
        <v>349000</v>
      </c>
      <c r="O136" s="117">
        <v>31523000</v>
      </c>
      <c r="P136" s="117">
        <v>0</v>
      </c>
      <c r="Q136" s="117">
        <v>1281000</v>
      </c>
      <c r="R136" s="118" t="s">
        <v>794</v>
      </c>
      <c r="S136" s="116">
        <v>11024036</v>
      </c>
      <c r="T136" s="100"/>
      <c r="U136" s="100"/>
      <c r="V136" s="100"/>
      <c r="W136" s="100"/>
      <c r="X136" s="100"/>
      <c r="Y136" s="100"/>
      <c r="Z136" s="100"/>
      <c r="AA136" s="101"/>
      <c r="AB136" s="101"/>
    </row>
    <row r="137" spans="1:28" ht="15">
      <c r="A137" s="109" t="str">
        <f>INDEX('Tabel 3.1'!$C$9:$C$579,MATCH('Data -enkelt, resultat'!S133,'Tabel 3.1'!$IV$9:$IV$579,0))&amp;" - "&amp;INDEX('Tabel 3.1'!$D$9:$D$579,MATCH('Data -enkelt, resultat'!S133,'Tabel 3.1'!$IV$9:$IV$579,0))</f>
        <v>Nordea Invest - Virksomhedsobligationer</v>
      </c>
      <c r="B137" s="116">
        <v>201412</v>
      </c>
      <c r="C137" s="116">
        <v>11024</v>
      </c>
      <c r="D137" s="116">
        <v>37</v>
      </c>
      <c r="E137" s="117">
        <v>8160000</v>
      </c>
      <c r="F137" s="117">
        <v>113000</v>
      </c>
      <c r="G137" s="117">
        <v>29602000</v>
      </c>
      <c r="H137" s="117">
        <v>28048000</v>
      </c>
      <c r="I137" s="117">
        <v>138889000</v>
      </c>
      <c r="J137" s="117">
        <v>0</v>
      </c>
      <c r="K137" s="117">
        <v>-19555000</v>
      </c>
      <c r="L137" s="117">
        <v>308000</v>
      </c>
      <c r="M137" s="117">
        <v>6000</v>
      </c>
      <c r="N137" s="117">
        <v>316000</v>
      </c>
      <c r="O137" s="117">
        <v>15399000</v>
      </c>
      <c r="P137" s="117">
        <v>0</v>
      </c>
      <c r="Q137" s="117">
        <v>974000</v>
      </c>
      <c r="R137" s="118" t="s">
        <v>794</v>
      </c>
      <c r="S137" s="116">
        <v>11024037</v>
      </c>
      <c r="T137" s="100"/>
      <c r="U137" s="100"/>
      <c r="V137" s="100"/>
      <c r="W137" s="100"/>
      <c r="X137" s="100"/>
      <c r="Y137" s="100"/>
      <c r="Z137" s="100"/>
      <c r="AA137" s="101"/>
      <c r="AB137" s="101"/>
    </row>
    <row r="138" spans="1:28" ht="15">
      <c r="A138" s="109" t="str">
        <f>INDEX('Tabel 3.1'!$C$9:$C$579,MATCH('Data -enkelt, resultat'!S134,'Tabel 3.1'!$IV$9:$IV$579,0))&amp;" - "&amp;INDEX('Tabel 3.1'!$D$9:$D$579,MATCH('Data -enkelt, resultat'!S134,'Tabel 3.1'!$IV$9:$IV$579,0))</f>
        <v>Nordea Invest - Virksomhedsobligationer Højrente</v>
      </c>
      <c r="B138" s="116">
        <v>201412</v>
      </c>
      <c r="C138" s="116">
        <v>11024</v>
      </c>
      <c r="D138" s="116">
        <v>38</v>
      </c>
      <c r="E138" s="117">
        <v>238441000</v>
      </c>
      <c r="F138" s="117">
        <v>221000</v>
      </c>
      <c r="G138" s="117">
        <v>0</v>
      </c>
      <c r="H138" s="117">
        <v>485159000</v>
      </c>
      <c r="I138" s="117">
        <v>0</v>
      </c>
      <c r="J138" s="117">
        <v>0</v>
      </c>
      <c r="K138" s="117">
        <v>-508376000</v>
      </c>
      <c r="L138" s="117">
        <v>6317000</v>
      </c>
      <c r="M138" s="117">
        <v>0</v>
      </c>
      <c r="N138" s="117">
        <v>36000</v>
      </c>
      <c r="O138" s="117">
        <v>42658000</v>
      </c>
      <c r="P138" s="117">
        <v>0</v>
      </c>
      <c r="Q138" s="117">
        <v>0</v>
      </c>
      <c r="R138" s="118" t="s">
        <v>794</v>
      </c>
      <c r="S138" s="116">
        <v>11024038</v>
      </c>
      <c r="T138" s="100"/>
      <c r="U138" s="100"/>
      <c r="V138" s="100"/>
      <c r="W138" s="100"/>
      <c r="X138" s="100"/>
      <c r="Y138" s="100"/>
      <c r="Z138" s="100"/>
      <c r="AA138" s="101"/>
      <c r="AB138" s="101"/>
    </row>
    <row r="139" spans="1:28" ht="15">
      <c r="A139" s="109" t="str">
        <f>INDEX('Tabel 3.1'!$C$9:$C$579,MATCH('Data -enkelt, resultat'!S135,'Tabel 3.1'!$IV$9:$IV$579,0))&amp;" - "&amp;INDEX('Tabel 3.1'!$D$9:$D$579,MATCH('Data -enkelt, resultat'!S135,'Tabel 3.1'!$IV$9:$IV$579,0))</f>
        <v>Nordea Invest - Basis 1</v>
      </c>
      <c r="B139" s="116">
        <v>201412</v>
      </c>
      <c r="C139" s="116">
        <v>11024</v>
      </c>
      <c r="D139" s="116">
        <v>39</v>
      </c>
      <c r="E139" s="117">
        <v>6000</v>
      </c>
      <c r="F139" s="117">
        <v>21000</v>
      </c>
      <c r="G139" s="117">
        <v>20801000</v>
      </c>
      <c r="H139" s="117">
        <v>0</v>
      </c>
      <c r="I139" s="117">
        <v>91177000</v>
      </c>
      <c r="J139" s="117">
        <v>0</v>
      </c>
      <c r="K139" s="117">
        <v>0</v>
      </c>
      <c r="L139" s="117">
        <v>1123000</v>
      </c>
      <c r="M139" s="117">
        <v>36000</v>
      </c>
      <c r="N139" s="117">
        <v>1210000</v>
      </c>
      <c r="O139" s="117">
        <v>11413000</v>
      </c>
      <c r="P139" s="117">
        <v>0</v>
      </c>
      <c r="Q139" s="117">
        <v>2285000</v>
      </c>
      <c r="R139" s="118" t="s">
        <v>794</v>
      </c>
      <c r="S139" s="116">
        <v>11024039</v>
      </c>
      <c r="T139" s="100"/>
      <c r="U139" s="100"/>
      <c r="V139" s="100"/>
      <c r="W139" s="100"/>
      <c r="X139" s="100"/>
      <c r="Y139" s="100"/>
      <c r="Z139" s="100"/>
      <c r="AA139" s="101"/>
      <c r="AB139" s="101"/>
    </row>
    <row r="140" spans="1:28" ht="15">
      <c r="A140" s="109" t="str">
        <f>INDEX('Tabel 3.1'!$C$9:$C$579,MATCH('Data -enkelt, resultat'!S136,'Tabel 3.1'!$IV$9:$IV$579,0))&amp;" - "&amp;INDEX('Tabel 3.1'!$D$9:$D$579,MATCH('Data -enkelt, resultat'!S136,'Tabel 3.1'!$IV$9:$IV$579,0))</f>
        <v>Nordea Invest - Basis 2</v>
      </c>
      <c r="B140" s="116">
        <v>201412</v>
      </c>
      <c r="C140" s="116">
        <v>11024</v>
      </c>
      <c r="D140" s="116">
        <v>40</v>
      </c>
      <c r="E140" s="117">
        <v>980000</v>
      </c>
      <c r="F140" s="117">
        <v>299000</v>
      </c>
      <c r="G140" s="117">
        <v>109000000</v>
      </c>
      <c r="H140" s="117">
        <v>0</v>
      </c>
      <c r="I140" s="117">
        <v>235978000</v>
      </c>
      <c r="J140" s="117">
        <v>0</v>
      </c>
      <c r="K140" s="117">
        <v>-14187000</v>
      </c>
      <c r="L140" s="117">
        <v>32838000</v>
      </c>
      <c r="M140" s="117">
        <v>211000</v>
      </c>
      <c r="N140" s="117">
        <v>125000</v>
      </c>
      <c r="O140" s="117">
        <v>54494000</v>
      </c>
      <c r="P140" s="117">
        <v>0</v>
      </c>
      <c r="Q140" s="117">
        <v>12290000</v>
      </c>
      <c r="R140" s="118" t="s">
        <v>794</v>
      </c>
      <c r="S140" s="116">
        <v>11024040</v>
      </c>
      <c r="T140" s="100"/>
      <c r="U140" s="100"/>
      <c r="V140" s="100"/>
      <c r="W140" s="100"/>
      <c r="X140" s="100"/>
      <c r="Y140" s="100"/>
      <c r="Z140" s="100"/>
      <c r="AA140" s="101"/>
      <c r="AB140" s="101"/>
    </row>
    <row r="141" spans="1:28" ht="15">
      <c r="A141" s="109" t="str">
        <f>INDEX('Tabel 3.1'!$C$9:$C$579,MATCH('Data -enkelt, resultat'!S137,'Tabel 3.1'!$IV$9:$IV$579,0))&amp;" - "&amp;INDEX('Tabel 3.1'!$D$9:$D$579,MATCH('Data -enkelt, resultat'!S137,'Tabel 3.1'!$IV$9:$IV$579,0))</f>
        <v>Nordea Invest - Basis 3</v>
      </c>
      <c r="B141" s="116">
        <v>201412</v>
      </c>
      <c r="C141" s="116">
        <v>11024</v>
      </c>
      <c r="D141" s="116">
        <v>42</v>
      </c>
      <c r="E141" s="117">
        <v>7608000</v>
      </c>
      <c r="F141" s="117">
        <v>65000</v>
      </c>
      <c r="G141" s="117">
        <v>16543000</v>
      </c>
      <c r="H141" s="117">
        <v>33956000</v>
      </c>
      <c r="I141" s="117">
        <v>138763000</v>
      </c>
      <c r="J141" s="117">
        <v>0</v>
      </c>
      <c r="K141" s="117">
        <v>-63351000</v>
      </c>
      <c r="L141" s="117">
        <v>2281000</v>
      </c>
      <c r="M141" s="117">
        <v>58000</v>
      </c>
      <c r="N141" s="117">
        <v>604000</v>
      </c>
      <c r="O141" s="117">
        <v>11778000</v>
      </c>
      <c r="P141" s="117">
        <v>0</v>
      </c>
      <c r="Q141" s="117">
        <v>1810000</v>
      </c>
      <c r="R141" s="118" t="s">
        <v>794</v>
      </c>
      <c r="S141" s="116">
        <v>11024042</v>
      </c>
      <c r="T141" s="100"/>
      <c r="U141" s="100"/>
      <c r="V141" s="100"/>
      <c r="W141" s="100"/>
      <c r="X141" s="100"/>
      <c r="Y141" s="100"/>
      <c r="Z141" s="100"/>
      <c r="AA141" s="101"/>
      <c r="AB141" s="101"/>
    </row>
    <row r="142" spans="1:28" ht="15">
      <c r="A142" s="109" t="str">
        <f>INDEX('Tabel 3.1'!$C$9:$C$579,MATCH('Data -enkelt, resultat'!S138,'Tabel 3.1'!$IV$9:$IV$579,0))&amp;" - "&amp;INDEX('Tabel 3.1'!$D$9:$D$579,MATCH('Data -enkelt, resultat'!S138,'Tabel 3.1'!$IV$9:$IV$579,0))</f>
        <v>Nordea Invest - HøjrenteLande</v>
      </c>
      <c r="B142" s="116">
        <v>201412</v>
      </c>
      <c r="C142" s="116">
        <v>11024</v>
      </c>
      <c r="D142" s="116">
        <v>43</v>
      </c>
      <c r="E142" s="117">
        <v>78212000</v>
      </c>
      <c r="F142" s="117">
        <v>2214000</v>
      </c>
      <c r="G142" s="117">
        <v>0</v>
      </c>
      <c r="H142" s="117">
        <v>39028000</v>
      </c>
      <c r="I142" s="117">
        <v>0</v>
      </c>
      <c r="J142" s="117">
        <v>0</v>
      </c>
      <c r="K142" s="117">
        <v>4703000</v>
      </c>
      <c r="L142" s="117">
        <v>-1942000</v>
      </c>
      <c r="M142" s="117">
        <v>0</v>
      </c>
      <c r="N142" s="117">
        <v>13000</v>
      </c>
      <c r="O142" s="117">
        <v>12762000</v>
      </c>
      <c r="P142" s="117">
        <v>0</v>
      </c>
      <c r="Q142" s="117">
        <v>0</v>
      </c>
      <c r="R142" s="118" t="s">
        <v>794</v>
      </c>
      <c r="S142" s="116">
        <v>11024043</v>
      </c>
      <c r="T142" s="100"/>
      <c r="U142" s="100"/>
      <c r="V142" s="100"/>
      <c r="W142" s="100"/>
      <c r="X142" s="100"/>
      <c r="Y142" s="100"/>
      <c r="Z142" s="100"/>
      <c r="AA142" s="101"/>
      <c r="AB142" s="101"/>
    </row>
    <row r="143" spans="1:28" ht="15">
      <c r="A143" s="109" t="str">
        <f>INDEX('Tabel 3.1'!$C$9:$C$579,MATCH('Data -enkelt, resultat'!S139,'Tabel 3.1'!$IV$9:$IV$579,0))&amp;" - "&amp;INDEX('Tabel 3.1'!$D$9:$D$579,MATCH('Data -enkelt, resultat'!S139,'Tabel 3.1'!$IV$9:$IV$579,0))</f>
        <v>Nordea Invest - Global Value</v>
      </c>
      <c r="B143" s="116">
        <v>201412</v>
      </c>
      <c r="C143" s="116">
        <v>11024</v>
      </c>
      <c r="D143" s="116">
        <v>44</v>
      </c>
      <c r="E143" s="117">
        <v>3606000</v>
      </c>
      <c r="F143" s="117">
        <v>135000</v>
      </c>
      <c r="G143" s="117">
        <v>185005000</v>
      </c>
      <c r="H143" s="117">
        <v>0</v>
      </c>
      <c r="I143" s="117">
        <v>1427890000</v>
      </c>
      <c r="J143" s="117">
        <v>0</v>
      </c>
      <c r="K143" s="117">
        <v>-176559000</v>
      </c>
      <c r="L143" s="117">
        <v>-663000</v>
      </c>
      <c r="M143" s="117">
        <v>296000</v>
      </c>
      <c r="N143" s="117">
        <v>3648000</v>
      </c>
      <c r="O143" s="117">
        <v>104240000</v>
      </c>
      <c r="P143" s="117">
        <v>0</v>
      </c>
      <c r="Q143" s="117">
        <v>22699000</v>
      </c>
      <c r="R143" s="118" t="s">
        <v>794</v>
      </c>
      <c r="S143" s="116">
        <v>11024044</v>
      </c>
      <c r="T143" s="100"/>
      <c r="U143" s="100"/>
      <c r="V143" s="100"/>
      <c r="W143" s="100"/>
      <c r="X143" s="100"/>
      <c r="Y143" s="100"/>
      <c r="Z143" s="100"/>
      <c r="AA143" s="101"/>
      <c r="AB143" s="101"/>
    </row>
    <row r="144" spans="1:28" ht="15">
      <c r="A144" s="109" t="str">
        <f>INDEX('Tabel 3.1'!$C$9:$C$579,MATCH('Data -enkelt, resultat'!S140,'Tabel 3.1'!$IV$9:$IV$579,0))&amp;" - "&amp;INDEX('Tabel 3.1'!$D$9:$D$579,MATCH('Data -enkelt, resultat'!S140,'Tabel 3.1'!$IV$9:$IV$579,0))</f>
        <v>Nordea Invest - Emerging Markets</v>
      </c>
      <c r="B144" s="116">
        <v>201412</v>
      </c>
      <c r="C144" s="116">
        <v>11024</v>
      </c>
      <c r="D144" s="116">
        <v>45</v>
      </c>
      <c r="E144" s="117">
        <v>96000</v>
      </c>
      <c r="F144" s="117">
        <v>11000</v>
      </c>
      <c r="G144" s="117">
        <v>11092000</v>
      </c>
      <c r="H144" s="117">
        <v>0</v>
      </c>
      <c r="I144" s="117">
        <v>86223000</v>
      </c>
      <c r="J144" s="117">
        <v>0</v>
      </c>
      <c r="K144" s="117">
        <v>-38493000</v>
      </c>
      <c r="L144" s="117">
        <v>926000</v>
      </c>
      <c r="M144" s="117">
        <v>14000</v>
      </c>
      <c r="N144" s="117">
        <v>263000</v>
      </c>
      <c r="O144" s="117">
        <v>6422000</v>
      </c>
      <c r="P144" s="117">
        <v>0</v>
      </c>
      <c r="Q144" s="117">
        <v>1247000</v>
      </c>
      <c r="R144" s="118" t="s">
        <v>794</v>
      </c>
      <c r="S144" s="116">
        <v>11024045</v>
      </c>
      <c r="T144" s="100"/>
      <c r="U144" s="100"/>
      <c r="V144" s="100"/>
      <c r="W144" s="100"/>
      <c r="X144" s="100"/>
      <c r="Y144" s="100"/>
      <c r="Z144" s="100"/>
      <c r="AA144" s="101"/>
      <c r="AB144" s="101"/>
    </row>
    <row r="145" spans="1:28" ht="15">
      <c r="A145" s="109" t="str">
        <f>INDEX('Tabel 3.1'!$C$9:$C$579,MATCH('Data -enkelt, resultat'!S141,'Tabel 3.1'!$IV$9:$IV$579,0))&amp;" - "&amp;INDEX('Tabel 3.1'!$D$9:$D$579,MATCH('Data -enkelt, resultat'!S141,'Tabel 3.1'!$IV$9:$IV$579,0))</f>
        <v>Nordea Invest - Stabil Balanceret</v>
      </c>
      <c r="B145" s="116">
        <v>201412</v>
      </c>
      <c r="C145" s="116">
        <v>11024</v>
      </c>
      <c r="D145" s="116">
        <v>46</v>
      </c>
      <c r="E145" s="117">
        <v>7000</v>
      </c>
      <c r="F145" s="117">
        <v>3000</v>
      </c>
      <c r="G145" s="117">
        <v>4120000</v>
      </c>
      <c r="H145" s="117">
        <v>0</v>
      </c>
      <c r="I145" s="117">
        <v>133000</v>
      </c>
      <c r="J145" s="117">
        <v>0</v>
      </c>
      <c r="K145" s="117">
        <v>0</v>
      </c>
      <c r="L145" s="117">
        <v>169000</v>
      </c>
      <c r="M145" s="117">
        <v>4000</v>
      </c>
      <c r="N145" s="117">
        <v>31000</v>
      </c>
      <c r="O145" s="117">
        <v>1702000</v>
      </c>
      <c r="P145" s="117">
        <v>0</v>
      </c>
      <c r="Q145" s="117">
        <v>259000</v>
      </c>
      <c r="R145" s="118" t="s">
        <v>794</v>
      </c>
      <c r="S145" s="116">
        <v>11024046</v>
      </c>
      <c r="T145" s="100"/>
      <c r="U145" s="100"/>
      <c r="V145" s="100"/>
      <c r="W145" s="100"/>
      <c r="X145" s="100"/>
      <c r="Y145" s="100"/>
      <c r="Z145" s="100"/>
      <c r="AA145" s="101"/>
      <c r="AB145" s="101"/>
    </row>
    <row r="146" spans="1:28" ht="15">
      <c r="A146" s="109" t="str">
        <f>INDEX('Tabel 3.1'!$C$9:$C$579,MATCH('Data -enkelt, resultat'!S142,'Tabel 3.1'!$IV$9:$IV$579,0))&amp;" - "&amp;INDEX('Tabel 3.1'!$D$9:$D$579,MATCH('Data -enkelt, resultat'!S142,'Tabel 3.1'!$IV$9:$IV$579,0))</f>
        <v>Nordea Invest - Korte obligationer Lagerbeskattet</v>
      </c>
      <c r="B146" s="116">
        <v>201412</v>
      </c>
      <c r="C146" s="116">
        <v>11024</v>
      </c>
      <c r="D146" s="116">
        <v>47</v>
      </c>
      <c r="E146" s="117">
        <v>74000</v>
      </c>
      <c r="F146" s="117">
        <v>3000</v>
      </c>
      <c r="G146" s="117">
        <v>6061000</v>
      </c>
      <c r="H146" s="117">
        <v>0</v>
      </c>
      <c r="I146" s="117">
        <v>-2963000</v>
      </c>
      <c r="J146" s="117">
        <v>0</v>
      </c>
      <c r="K146" s="117">
        <v>0</v>
      </c>
      <c r="L146" s="117">
        <v>-258000</v>
      </c>
      <c r="M146" s="117">
        <v>-8000</v>
      </c>
      <c r="N146" s="117">
        <v>274000</v>
      </c>
      <c r="O146" s="117">
        <v>2729000</v>
      </c>
      <c r="P146" s="117">
        <v>0</v>
      </c>
      <c r="Q146" s="117">
        <v>756000</v>
      </c>
      <c r="R146" s="118" t="s">
        <v>794</v>
      </c>
      <c r="S146" s="116">
        <v>11024047</v>
      </c>
      <c r="T146" s="100"/>
      <c r="U146" s="100"/>
      <c r="V146" s="100"/>
      <c r="W146" s="100"/>
      <c r="X146" s="100"/>
      <c r="Y146" s="100"/>
      <c r="Z146" s="100"/>
      <c r="AA146" s="101"/>
      <c r="AB146" s="101"/>
    </row>
    <row r="147" spans="1:28" ht="15">
      <c r="A147" s="109" t="str">
        <f>INDEX('Tabel 3.1'!$C$9:$C$579,MATCH('Data -enkelt, resultat'!S143,'Tabel 3.1'!$IV$9:$IV$579,0))&amp;" - "&amp;INDEX('Tabel 3.1'!$D$9:$D$579,MATCH('Data -enkelt, resultat'!S143,'Tabel 3.1'!$IV$9:$IV$579,0))</f>
        <v>Nordea Invest - Stabile Aktier</v>
      </c>
      <c r="B147" s="116">
        <v>201412</v>
      </c>
      <c r="C147" s="116">
        <v>11024</v>
      </c>
      <c r="D147" s="116">
        <v>49</v>
      </c>
      <c r="E147" s="117">
        <v>63000</v>
      </c>
      <c r="F147" s="117">
        <v>36000</v>
      </c>
      <c r="G147" s="117">
        <v>21576000</v>
      </c>
      <c r="H147" s="117">
        <v>0</v>
      </c>
      <c r="I147" s="117">
        <v>111494000</v>
      </c>
      <c r="J147" s="117">
        <v>0</v>
      </c>
      <c r="K147" s="117">
        <v>0</v>
      </c>
      <c r="L147" s="117">
        <v>1373000</v>
      </c>
      <c r="M147" s="117">
        <v>131000</v>
      </c>
      <c r="N147" s="117">
        <v>1375000</v>
      </c>
      <c r="O147" s="117">
        <v>12040000</v>
      </c>
      <c r="P147" s="117">
        <v>0</v>
      </c>
      <c r="Q147" s="117">
        <v>1729000</v>
      </c>
      <c r="R147" s="118" t="s">
        <v>794</v>
      </c>
      <c r="S147" s="116">
        <v>11024049</v>
      </c>
      <c r="T147" s="100"/>
      <c r="U147" s="100"/>
      <c r="V147" s="100"/>
      <c r="W147" s="100"/>
      <c r="X147" s="100"/>
      <c r="Y147" s="100"/>
      <c r="Z147" s="100"/>
      <c r="AA147" s="101"/>
      <c r="AB147" s="101"/>
    </row>
    <row r="148" spans="1:28" ht="15">
      <c r="A148" s="109" t="str">
        <f>INDEX('Tabel 3.1'!$C$9:$C$579,MATCH('Data -enkelt, resultat'!S144,'Tabel 3.1'!$IV$9:$IV$579,0))&amp;" - "&amp;INDEX('Tabel 3.1'!$D$9:$D$579,MATCH('Data -enkelt, resultat'!S144,'Tabel 3.1'!$IV$9:$IV$579,0))</f>
        <v>Nordea Invest - Stabile Aktier Akkumulerende</v>
      </c>
      <c r="B148" s="116">
        <v>201412</v>
      </c>
      <c r="C148" s="116">
        <v>11024</v>
      </c>
      <c r="D148" s="116">
        <v>50</v>
      </c>
      <c r="E148" s="117">
        <v>-5000</v>
      </c>
      <c r="F148" s="117">
        <v>7000</v>
      </c>
      <c r="G148" s="117">
        <v>2238000</v>
      </c>
      <c r="H148" s="117">
        <v>0</v>
      </c>
      <c r="I148" s="117">
        <v>48592000</v>
      </c>
      <c r="J148" s="117">
        <v>0</v>
      </c>
      <c r="K148" s="117">
        <v>0</v>
      </c>
      <c r="L148" s="117">
        <v>1733000</v>
      </c>
      <c r="M148" s="117">
        <v>-25000</v>
      </c>
      <c r="N148" s="117">
        <v>483000</v>
      </c>
      <c r="O148" s="117">
        <v>2156000</v>
      </c>
      <c r="P148" s="117">
        <v>0</v>
      </c>
      <c r="Q148" s="117">
        <v>0</v>
      </c>
      <c r="R148" s="118" t="s">
        <v>794</v>
      </c>
      <c r="S148" s="116">
        <v>11024050</v>
      </c>
      <c r="T148" s="100"/>
      <c r="U148" s="100"/>
      <c r="V148" s="100"/>
      <c r="W148" s="100"/>
      <c r="X148" s="100"/>
      <c r="Y148" s="100"/>
      <c r="Z148" s="100"/>
      <c r="AA148" s="101"/>
      <c r="AB148" s="101"/>
    </row>
    <row r="149" spans="1:28" ht="15">
      <c r="A149" s="109" t="str">
        <f>INDEX('Tabel 3.1'!$C$9:$C$579,MATCH('Data -enkelt, resultat'!S145,'Tabel 3.1'!$IV$9:$IV$579,0))&amp;" - "&amp;INDEX('Tabel 3.1'!$D$9:$D$579,MATCH('Data -enkelt, resultat'!S145,'Tabel 3.1'!$IV$9:$IV$579,0))</f>
        <v>Nordea Invest - Latinamerika</v>
      </c>
      <c r="B149" s="116">
        <v>201412</v>
      </c>
      <c r="C149" s="116">
        <v>11024</v>
      </c>
      <c r="D149" s="116">
        <v>51</v>
      </c>
      <c r="E149" s="117">
        <v>5920000</v>
      </c>
      <c r="F149" s="117">
        <v>7000</v>
      </c>
      <c r="G149" s="117">
        <v>0</v>
      </c>
      <c r="H149" s="117">
        <v>20154000</v>
      </c>
      <c r="I149" s="117">
        <v>0</v>
      </c>
      <c r="J149" s="117">
        <v>0</v>
      </c>
      <c r="K149" s="117">
        <v>268000</v>
      </c>
      <c r="L149" s="117">
        <v>-71000</v>
      </c>
      <c r="M149" s="117">
        <v>0</v>
      </c>
      <c r="N149" s="117">
        <v>3000</v>
      </c>
      <c r="O149" s="117">
        <v>1254000</v>
      </c>
      <c r="P149" s="117">
        <v>0</v>
      </c>
      <c r="Q149" s="117">
        <v>0</v>
      </c>
      <c r="R149" s="118" t="s">
        <v>794</v>
      </c>
      <c r="S149" s="116">
        <v>11024051</v>
      </c>
      <c r="T149" s="100"/>
      <c r="U149" s="100"/>
      <c r="V149" s="100"/>
      <c r="W149" s="100"/>
      <c r="X149" s="100"/>
      <c r="Y149" s="100"/>
      <c r="Z149" s="100"/>
      <c r="AA149" s="101"/>
      <c r="AB149" s="101"/>
    </row>
    <row r="150" spans="1:28" ht="15">
      <c r="A150" s="109" t="str">
        <f>INDEX('Tabel 3.1'!$C$9:$C$579,MATCH('Data -enkelt, resultat'!S146,'Tabel 3.1'!$IV$9:$IV$579,0))&amp;" - "&amp;INDEX('Tabel 3.1'!$D$9:$D$579,MATCH('Data -enkelt, resultat'!S146,'Tabel 3.1'!$IV$9:$IV$579,0))</f>
        <v>Nordea Invest - Norden</v>
      </c>
      <c r="B150" s="116">
        <v>201412</v>
      </c>
      <c r="C150" s="116">
        <v>11024</v>
      </c>
      <c r="D150" s="116">
        <v>52</v>
      </c>
      <c r="E150" s="117">
        <v>12432000</v>
      </c>
      <c r="F150" s="117">
        <v>293000</v>
      </c>
      <c r="G150" s="117">
        <v>0</v>
      </c>
      <c r="H150" s="117">
        <v>40402000</v>
      </c>
      <c r="I150" s="117">
        <v>0</v>
      </c>
      <c r="J150" s="117">
        <v>0</v>
      </c>
      <c r="K150" s="117">
        <v>310000</v>
      </c>
      <c r="L150" s="117">
        <v>-148000</v>
      </c>
      <c r="M150" s="117">
        <v>0</v>
      </c>
      <c r="N150" s="117">
        <v>4000</v>
      </c>
      <c r="O150" s="117">
        <v>2845000</v>
      </c>
      <c r="P150" s="117">
        <v>0</v>
      </c>
      <c r="Q150" s="117">
        <v>0</v>
      </c>
      <c r="R150" s="118" t="s">
        <v>794</v>
      </c>
      <c r="S150" s="116">
        <v>11024052</v>
      </c>
      <c r="T150" s="100"/>
      <c r="U150" s="100"/>
      <c r="V150" s="100"/>
      <c r="W150" s="100"/>
      <c r="X150" s="100"/>
      <c r="Y150" s="100"/>
      <c r="Z150" s="100"/>
      <c r="AA150" s="101"/>
      <c r="AB150" s="101"/>
    </row>
    <row r="151" spans="1:28" ht="15">
      <c r="A151" s="109" t="str">
        <f>INDEX('Tabel 3.1'!$C$9:$C$579,MATCH('Data -enkelt, resultat'!S147,'Tabel 3.1'!$IV$9:$IV$579,0))&amp;" - "&amp;INDEX('Tabel 3.1'!$D$9:$D$579,MATCH('Data -enkelt, resultat'!S147,'Tabel 3.1'!$IV$9:$IV$579,0))</f>
        <v>Nordea Invest - Kina</v>
      </c>
      <c r="B151" s="116">
        <v>201412</v>
      </c>
      <c r="C151" s="116">
        <v>11024</v>
      </c>
      <c r="D151" s="116">
        <v>53</v>
      </c>
      <c r="E151" s="117">
        <v>82000</v>
      </c>
      <c r="F151" s="117">
        <v>4000</v>
      </c>
      <c r="G151" s="117">
        <v>839000</v>
      </c>
      <c r="H151" s="117">
        <v>52000</v>
      </c>
      <c r="I151" s="117">
        <v>8661000</v>
      </c>
      <c r="J151" s="117">
        <v>0</v>
      </c>
      <c r="K151" s="117">
        <v>0</v>
      </c>
      <c r="L151" s="117">
        <v>110000</v>
      </c>
      <c r="M151" s="117">
        <v>1000</v>
      </c>
      <c r="N151" s="117">
        <v>154000</v>
      </c>
      <c r="O151" s="117">
        <v>1311000</v>
      </c>
      <c r="P151" s="117">
        <v>0</v>
      </c>
      <c r="Q151" s="117">
        <v>114000</v>
      </c>
      <c r="R151" s="118" t="s">
        <v>794</v>
      </c>
      <c r="S151" s="116">
        <v>11024053</v>
      </c>
      <c r="T151" s="100"/>
      <c r="U151" s="100"/>
      <c r="V151" s="100"/>
      <c r="W151" s="100"/>
      <c r="X151" s="100"/>
      <c r="Y151" s="100"/>
      <c r="Z151" s="100"/>
      <c r="AA151" s="101"/>
      <c r="AB151" s="101"/>
    </row>
    <row r="152" spans="1:28" ht="15">
      <c r="A152" s="109" t="str">
        <f>INDEX('Tabel 3.1'!$C$9:$C$579,MATCH('Data -enkelt, resultat'!S148,'Tabel 3.1'!$IV$9:$IV$579,0))&amp;" - "&amp;INDEX('Tabel 3.1'!$D$9:$D$579,MATCH('Data -enkelt, resultat'!S148,'Tabel 3.1'!$IV$9:$IV$579,0))</f>
        <v>Nordea Invest - Indien</v>
      </c>
      <c r="B152" s="116">
        <v>201412</v>
      </c>
      <c r="C152" s="116">
        <v>11024</v>
      </c>
      <c r="D152" s="116">
        <v>57</v>
      </c>
      <c r="E152" s="117">
        <v>98816000</v>
      </c>
      <c r="F152" s="117">
        <v>2667000</v>
      </c>
      <c r="G152" s="117">
        <v>0</v>
      </c>
      <c r="H152" s="117">
        <v>31621000</v>
      </c>
      <c r="I152" s="117">
        <v>0</v>
      </c>
      <c r="J152" s="117">
        <v>0</v>
      </c>
      <c r="K152" s="117">
        <v>5579000</v>
      </c>
      <c r="L152" s="117">
        <v>-2131000</v>
      </c>
      <c r="M152" s="117">
        <v>0</v>
      </c>
      <c r="N152" s="117">
        <v>18000</v>
      </c>
      <c r="O152" s="117">
        <v>16279000</v>
      </c>
      <c r="P152" s="117">
        <v>0</v>
      </c>
      <c r="Q152" s="117">
        <v>0</v>
      </c>
      <c r="R152" s="118" t="s">
        <v>794</v>
      </c>
      <c r="S152" s="116">
        <v>11024057</v>
      </c>
      <c r="T152" s="100"/>
      <c r="U152" s="100"/>
      <c r="V152" s="100"/>
      <c r="W152" s="100"/>
      <c r="X152" s="100"/>
      <c r="Y152" s="100"/>
      <c r="Z152" s="100"/>
      <c r="AA152" s="101"/>
      <c r="AB152" s="101"/>
    </row>
    <row r="153" spans="1:28" ht="15">
      <c r="A153" s="109" t="str">
        <f>INDEX('Tabel 3.1'!$C$9:$C$579,MATCH('Data -enkelt, resultat'!S149,'Tabel 3.1'!$IV$9:$IV$579,0))&amp;" - "&amp;INDEX('Tabel 3.1'!$D$9:$D$579,MATCH('Data -enkelt, resultat'!S149,'Tabel 3.1'!$IV$9:$IV$579,0))</f>
        <v>Nordea Invest - Fonde</v>
      </c>
      <c r="B153" s="116">
        <v>201412</v>
      </c>
      <c r="C153" s="116">
        <v>11024</v>
      </c>
      <c r="D153" s="116">
        <v>58</v>
      </c>
      <c r="E153" s="117">
        <v>45233000</v>
      </c>
      <c r="F153" s="117">
        <v>280000</v>
      </c>
      <c r="G153" s="117">
        <v>6081000</v>
      </c>
      <c r="H153" s="117">
        <v>29575000</v>
      </c>
      <c r="I153" s="117">
        <v>39114000</v>
      </c>
      <c r="J153" s="117">
        <v>0</v>
      </c>
      <c r="K153" s="117">
        <v>-4525000</v>
      </c>
      <c r="L153" s="117">
        <v>-260000</v>
      </c>
      <c r="M153" s="117">
        <v>4000</v>
      </c>
      <c r="N153" s="117">
        <v>59000</v>
      </c>
      <c r="O153" s="117">
        <v>10758000</v>
      </c>
      <c r="P153" s="117">
        <v>0</v>
      </c>
      <c r="Q153" s="117">
        <v>-12000</v>
      </c>
      <c r="R153" s="118" t="s">
        <v>794</v>
      </c>
      <c r="S153" s="116">
        <v>11024058</v>
      </c>
      <c r="T153" s="100"/>
      <c r="U153" s="100"/>
      <c r="V153" s="100"/>
      <c r="W153" s="100"/>
      <c r="X153" s="100"/>
      <c r="Y153" s="100"/>
      <c r="Z153" s="100"/>
      <c r="AA153" s="101"/>
      <c r="AB153" s="101"/>
    </row>
    <row r="154" spans="1:28" ht="15">
      <c r="A154" s="109" t="str">
        <f>INDEX('Tabel 3.1'!$C$9:$C$579,MATCH('Data -enkelt, resultat'!S150,'Tabel 3.1'!$IV$9:$IV$579,0))&amp;" - "&amp;INDEX('Tabel 3.1'!$D$9:$D$579,MATCH('Data -enkelt, resultat'!S150,'Tabel 3.1'!$IV$9:$IV$579,0))</f>
        <v>Nordea Invest - Lange obligationer</v>
      </c>
      <c r="B154" s="116">
        <v>201412</v>
      </c>
      <c r="C154" s="116">
        <v>11024</v>
      </c>
      <c r="D154" s="116">
        <v>59</v>
      </c>
      <c r="E154" s="117">
        <v>221000</v>
      </c>
      <c r="F154" s="117">
        <v>4000</v>
      </c>
      <c r="G154" s="117">
        <v>6679000</v>
      </c>
      <c r="H154" s="117">
        <v>0</v>
      </c>
      <c r="I154" s="117">
        <v>12081000</v>
      </c>
      <c r="J154" s="117">
        <v>0</v>
      </c>
      <c r="K154" s="117">
        <v>0</v>
      </c>
      <c r="L154" s="117">
        <v>202000</v>
      </c>
      <c r="M154" s="117">
        <v>2000</v>
      </c>
      <c r="N154" s="117">
        <v>683000</v>
      </c>
      <c r="O154" s="117">
        <v>4712000</v>
      </c>
      <c r="P154" s="117">
        <v>0</v>
      </c>
      <c r="Q154" s="117">
        <v>622000</v>
      </c>
      <c r="R154" s="118" t="s">
        <v>794</v>
      </c>
      <c r="S154" s="116">
        <v>11024059</v>
      </c>
      <c r="T154" s="100"/>
      <c r="U154" s="100"/>
      <c r="V154" s="100"/>
      <c r="W154" s="100"/>
      <c r="X154" s="100"/>
      <c r="Y154" s="100"/>
      <c r="Z154" s="100"/>
      <c r="AA154" s="101"/>
      <c r="AB154" s="101"/>
    </row>
    <row r="155" spans="1:28" ht="15">
      <c r="A155" s="109" t="str">
        <f>INDEX('Tabel 3.1'!$C$9:$C$579,MATCH('Data -enkelt, resultat'!S151,'Tabel 3.1'!$IV$9:$IV$579,0))&amp;" - "&amp;INDEX('Tabel 3.1'!$D$9:$D$579,MATCH('Data -enkelt, resultat'!S151,'Tabel 3.1'!$IV$9:$IV$579,0))</f>
        <v>Nordea Invest - Klima og Miljø</v>
      </c>
      <c r="B155" s="116">
        <v>201412</v>
      </c>
      <c r="C155" s="116">
        <v>11024</v>
      </c>
      <c r="D155" s="116">
        <v>61</v>
      </c>
      <c r="E155" s="117">
        <v>145429000</v>
      </c>
      <c r="F155" s="117">
        <v>97000</v>
      </c>
      <c r="G155" s="117">
        <v>0</v>
      </c>
      <c r="H155" s="117">
        <v>55846000</v>
      </c>
      <c r="I155" s="117">
        <v>0</v>
      </c>
      <c r="J155" s="117">
        <v>0</v>
      </c>
      <c r="K155" s="117">
        <v>-65702000</v>
      </c>
      <c r="L155" s="117">
        <v>1779000</v>
      </c>
      <c r="M155" s="117">
        <v>0</v>
      </c>
      <c r="N155" s="117">
        <v>18000</v>
      </c>
      <c r="O155" s="117">
        <v>23882000</v>
      </c>
      <c r="P155" s="117">
        <v>0</v>
      </c>
      <c r="Q155" s="117">
        <v>0</v>
      </c>
      <c r="R155" s="118" t="s">
        <v>794</v>
      </c>
      <c r="S155" s="116">
        <v>11024061</v>
      </c>
      <c r="T155" s="100"/>
      <c r="U155" s="100"/>
      <c r="V155" s="100"/>
      <c r="W155" s="100"/>
      <c r="X155" s="100"/>
      <c r="Y155" s="100"/>
      <c r="Z155" s="100"/>
      <c r="AA155" s="101"/>
      <c r="AB155" s="101"/>
    </row>
    <row r="156" spans="1:28" ht="15">
      <c r="A156" s="109" t="str">
        <f>INDEX('Tabel 3.1'!$C$9:$C$579,MATCH('Data -enkelt, resultat'!S152,'Tabel 3.1'!$IV$9:$IV$579,0))&amp;" - "&amp;INDEX('Tabel 3.1'!$D$9:$D$579,MATCH('Data -enkelt, resultat'!S152,'Tabel 3.1'!$IV$9:$IV$579,0))</f>
        <v>Nordea Invest - Korte obligationer</v>
      </c>
      <c r="B156" s="116">
        <v>201412</v>
      </c>
      <c r="C156" s="116">
        <v>11024</v>
      </c>
      <c r="D156" s="116">
        <v>62</v>
      </c>
      <c r="E156" s="117">
        <v>124000</v>
      </c>
      <c r="F156" s="117">
        <v>66000</v>
      </c>
      <c r="G156" s="117">
        <v>9552000</v>
      </c>
      <c r="H156" s="117">
        <v>0</v>
      </c>
      <c r="I156" s="117">
        <v>121382000</v>
      </c>
      <c r="J156" s="117">
        <v>0</v>
      </c>
      <c r="K156" s="117">
        <v>0</v>
      </c>
      <c r="L156" s="117">
        <v>0</v>
      </c>
      <c r="M156" s="117">
        <v>0</v>
      </c>
      <c r="N156" s="117">
        <v>2090000</v>
      </c>
      <c r="O156" s="117">
        <v>7695000</v>
      </c>
      <c r="P156" s="117">
        <v>0</v>
      </c>
      <c r="Q156" s="117">
        <v>109000</v>
      </c>
      <c r="R156" s="118" t="s">
        <v>794</v>
      </c>
      <c r="S156" s="116">
        <v>11024062</v>
      </c>
      <c r="T156" s="100"/>
      <c r="U156" s="100"/>
      <c r="V156" s="100"/>
      <c r="W156" s="100"/>
      <c r="X156" s="100"/>
      <c r="Y156" s="100"/>
      <c r="Z156" s="100"/>
      <c r="AA156" s="101"/>
      <c r="AB156" s="101"/>
    </row>
    <row r="157" spans="1:28" ht="15">
      <c r="A157" s="109" t="str">
        <f>INDEX('Tabel 3.1'!$C$9:$C$579,MATCH('Data -enkelt, resultat'!S153,'Tabel 3.1'!$IV$9:$IV$579,0))&amp;" - "&amp;INDEX('Tabel 3.1'!$D$9:$D$579,MATCH('Data -enkelt, resultat'!S153,'Tabel 3.1'!$IV$9:$IV$579,0))</f>
        <v>Nordea Invest - Verdens Obligationsmarkeder</v>
      </c>
      <c r="B157" s="116">
        <v>201412</v>
      </c>
      <c r="C157" s="116">
        <v>11024</v>
      </c>
      <c r="D157" s="116">
        <v>63</v>
      </c>
      <c r="E157" s="117">
        <v>61000</v>
      </c>
      <c r="F157" s="117">
        <v>4000</v>
      </c>
      <c r="G157" s="117">
        <v>10477000</v>
      </c>
      <c r="H157" s="117">
        <v>0</v>
      </c>
      <c r="I157" s="117">
        <v>66819000</v>
      </c>
      <c r="J157" s="117">
        <v>0</v>
      </c>
      <c r="K157" s="117">
        <v>540000</v>
      </c>
      <c r="L157" s="117">
        <v>1868000</v>
      </c>
      <c r="M157" s="117">
        <v>11000</v>
      </c>
      <c r="N157" s="117">
        <v>5000</v>
      </c>
      <c r="O157" s="117">
        <v>2311000</v>
      </c>
      <c r="P157" s="117">
        <v>0</v>
      </c>
      <c r="Q157" s="117">
        <v>1286000</v>
      </c>
      <c r="R157" s="118" t="s">
        <v>794</v>
      </c>
      <c r="S157" s="116">
        <v>11024063</v>
      </c>
      <c r="T157" s="100"/>
      <c r="U157" s="100"/>
      <c r="V157" s="100"/>
      <c r="W157" s="100"/>
      <c r="X157" s="100"/>
      <c r="Y157" s="100"/>
      <c r="Z157" s="100"/>
      <c r="AA157" s="101"/>
      <c r="AB157" s="101"/>
    </row>
    <row r="158" spans="1:28" ht="15">
      <c r="A158" s="109" t="str">
        <f>INDEX('Tabel 3.1'!$C$9:$C$579,MATCH('Data -enkelt, resultat'!S154,'Tabel 3.1'!$IV$9:$IV$579,0))&amp;" - "&amp;INDEX('Tabel 3.1'!$D$9:$D$579,MATCH('Data -enkelt, resultat'!S154,'Tabel 3.1'!$IV$9:$IV$579,0))</f>
        <v>Nordea Invest - Europæiske aktier fokus</v>
      </c>
      <c r="B158" s="116">
        <v>201412</v>
      </c>
      <c r="C158" s="116">
        <v>11024</v>
      </c>
      <c r="D158" s="116">
        <v>64</v>
      </c>
      <c r="E158" s="117">
        <v>-1000</v>
      </c>
      <c r="F158" s="117">
        <v>24000</v>
      </c>
      <c r="G158" s="117">
        <v>5807000</v>
      </c>
      <c r="H158" s="117">
        <v>0</v>
      </c>
      <c r="I158" s="117">
        <v>24202000</v>
      </c>
      <c r="J158" s="117">
        <v>0</v>
      </c>
      <c r="K158" s="117">
        <v>729000</v>
      </c>
      <c r="L158" s="117">
        <v>243000</v>
      </c>
      <c r="M158" s="117">
        <v>0</v>
      </c>
      <c r="N158" s="117">
        <v>10000</v>
      </c>
      <c r="O158" s="117">
        <v>1753000</v>
      </c>
      <c r="P158" s="117">
        <v>0</v>
      </c>
      <c r="Q158" s="117">
        <v>70000</v>
      </c>
      <c r="R158" s="118" t="s">
        <v>794</v>
      </c>
      <c r="S158" s="116">
        <v>11024064</v>
      </c>
      <c r="T158" s="100"/>
      <c r="U158" s="100"/>
      <c r="V158" s="100"/>
      <c r="W158" s="100"/>
      <c r="X158" s="100"/>
      <c r="Y158" s="100"/>
      <c r="Z158" s="100"/>
      <c r="AA158" s="101"/>
      <c r="AB158" s="101"/>
    </row>
    <row r="159" spans="1:28" ht="15">
      <c r="A159" s="109" t="str">
        <f>INDEX('Tabel 3.1'!$C$9:$C$579,MATCH('Data -enkelt, resultat'!S155,'Tabel 3.1'!$IV$9:$IV$579,0))&amp;" - "&amp;INDEX('Tabel 3.1'!$D$9:$D$579,MATCH('Data -enkelt, resultat'!S155,'Tabel 3.1'!$IV$9:$IV$579,0))</f>
        <v>Nordea Invest - European High Yield Bonds</v>
      </c>
      <c r="B159" s="116">
        <v>201412</v>
      </c>
      <c r="C159" s="116">
        <v>11040</v>
      </c>
      <c r="D159" s="116">
        <v>2</v>
      </c>
      <c r="E159" s="117">
        <v>50000</v>
      </c>
      <c r="F159" s="117">
        <v>0</v>
      </c>
      <c r="G159" s="117">
        <v>17927000</v>
      </c>
      <c r="H159" s="117">
        <v>0</v>
      </c>
      <c r="I159" s="117">
        <v>43060000</v>
      </c>
      <c r="J159" s="117">
        <v>0</v>
      </c>
      <c r="K159" s="117">
        <v>0</v>
      </c>
      <c r="L159" s="117">
        <v>93000</v>
      </c>
      <c r="M159" s="117">
        <v>10000</v>
      </c>
      <c r="N159" s="117">
        <v>838000</v>
      </c>
      <c r="O159" s="117">
        <v>5085000</v>
      </c>
      <c r="P159" s="117">
        <v>0</v>
      </c>
      <c r="Q159" s="117">
        <v>989000</v>
      </c>
      <c r="R159" s="118" t="s">
        <v>794</v>
      </c>
      <c r="S159" s="116">
        <v>11040002</v>
      </c>
      <c r="T159" s="100"/>
      <c r="U159" s="100"/>
      <c r="V159" s="100"/>
      <c r="W159" s="100"/>
      <c r="X159" s="100"/>
      <c r="Y159" s="100"/>
      <c r="Z159" s="100"/>
      <c r="AA159" s="101"/>
      <c r="AB159" s="101"/>
    </row>
    <row r="160" spans="1:28" ht="15">
      <c r="A160" s="109" t="str">
        <f>INDEX('Tabel 3.1'!$C$9:$C$579,MATCH('Data -enkelt, resultat'!S156,'Tabel 3.1'!$IV$9:$IV$579,0))&amp;" - "&amp;INDEX('Tabel 3.1'!$D$9:$D$579,MATCH('Data -enkelt, resultat'!S156,'Tabel 3.1'!$IV$9:$IV$579,0))</f>
        <v>Nordea Invest - Danske aktier fokus</v>
      </c>
      <c r="B160" s="116">
        <v>201412</v>
      </c>
      <c r="C160" s="116">
        <v>11040</v>
      </c>
      <c r="D160" s="116">
        <v>4</v>
      </c>
      <c r="E160" s="117">
        <v>19043000</v>
      </c>
      <c r="F160" s="117">
        <v>0</v>
      </c>
      <c r="G160" s="117">
        <v>0</v>
      </c>
      <c r="H160" s="117">
        <v>17837000</v>
      </c>
      <c r="I160" s="117">
        <v>0</v>
      </c>
      <c r="J160" s="117">
        <v>0</v>
      </c>
      <c r="K160" s="117">
        <v>11113000</v>
      </c>
      <c r="L160" s="117">
        <v>2043000</v>
      </c>
      <c r="M160" s="117">
        <v>0</v>
      </c>
      <c r="N160" s="117">
        <v>235000</v>
      </c>
      <c r="O160" s="117">
        <v>3945000</v>
      </c>
      <c r="P160" s="117">
        <v>0</v>
      </c>
      <c r="Q160" s="117">
        <v>0</v>
      </c>
      <c r="R160" s="118" t="s">
        <v>794</v>
      </c>
      <c r="S160" s="116">
        <v>11040004</v>
      </c>
      <c r="T160" s="100"/>
      <c r="U160" s="100"/>
      <c r="V160" s="100"/>
      <c r="W160" s="100"/>
      <c r="X160" s="100"/>
      <c r="Y160" s="100"/>
      <c r="Z160" s="100"/>
      <c r="AA160" s="101"/>
      <c r="AB160" s="101"/>
    </row>
    <row r="161" spans="1:28" ht="15">
      <c r="A161" s="109" t="str">
        <f>INDEX('Tabel 3.1'!$C$9:$C$579,MATCH('Data -enkelt, resultat'!S157,'Tabel 3.1'!$IV$9:$IV$579,0))&amp;" - "&amp;INDEX('Tabel 3.1'!$D$9:$D$579,MATCH('Data -enkelt, resultat'!S157,'Tabel 3.1'!$IV$9:$IV$579,0))</f>
        <v>Nordea Invest - Globale Aktier Indeks</v>
      </c>
      <c r="B161" s="116">
        <v>201412</v>
      </c>
      <c r="C161" s="116">
        <v>11040</v>
      </c>
      <c r="D161" s="116">
        <v>5</v>
      </c>
      <c r="E161" s="117">
        <v>20000</v>
      </c>
      <c r="F161" s="117">
        <v>0</v>
      </c>
      <c r="G161" s="117">
        <v>8178000</v>
      </c>
      <c r="H161" s="117">
        <v>0</v>
      </c>
      <c r="I161" s="117">
        <v>69874000</v>
      </c>
      <c r="J161" s="117">
        <v>0</v>
      </c>
      <c r="K161" s="117">
        <v>0</v>
      </c>
      <c r="L161" s="117">
        <v>0</v>
      </c>
      <c r="M161" s="117">
        <v>0</v>
      </c>
      <c r="N161" s="117">
        <v>119000</v>
      </c>
      <c r="O161" s="117">
        <v>6210000</v>
      </c>
      <c r="P161" s="117">
        <v>0</v>
      </c>
      <c r="Q161" s="117">
        <v>107000</v>
      </c>
      <c r="R161" s="118" t="s">
        <v>794</v>
      </c>
      <c r="S161" s="116">
        <v>11040005</v>
      </c>
      <c r="T161" s="100"/>
      <c r="U161" s="100"/>
      <c r="V161" s="100"/>
      <c r="W161" s="100"/>
      <c r="X161" s="100"/>
      <c r="Y161" s="100"/>
      <c r="Z161" s="100"/>
      <c r="AA161" s="101"/>
      <c r="AB161" s="101"/>
    </row>
    <row r="162" spans="1:28" ht="15">
      <c r="A162" s="109" t="str">
        <f>INDEX('Tabel 3.1'!$C$9:$C$579,MATCH('Data -enkelt, resultat'!S158,'Tabel 3.1'!$IV$9:$IV$579,0))&amp;" - "&amp;INDEX('Tabel 3.1'!$D$9:$D$579,MATCH('Data -enkelt, resultat'!S158,'Tabel 3.1'!$IV$9:$IV$579,0))</f>
        <v>Nordea Invest - Basis 4</v>
      </c>
      <c r="B162" s="116">
        <v>201412</v>
      </c>
      <c r="C162" s="116">
        <v>11040</v>
      </c>
      <c r="D162" s="116">
        <v>6</v>
      </c>
      <c r="E162" s="117">
        <v>36000</v>
      </c>
      <c r="F162" s="117">
        <v>0</v>
      </c>
      <c r="G162" s="117">
        <v>19947000</v>
      </c>
      <c r="H162" s="117">
        <v>0</v>
      </c>
      <c r="I162" s="117">
        <v>7197000</v>
      </c>
      <c r="J162" s="117">
        <v>0</v>
      </c>
      <c r="K162" s="117">
        <v>0</v>
      </c>
      <c r="L162" s="117">
        <v>0</v>
      </c>
      <c r="M162" s="117">
        <v>4000</v>
      </c>
      <c r="N162" s="117">
        <v>2019000</v>
      </c>
      <c r="O162" s="117">
        <v>9710000</v>
      </c>
      <c r="P162" s="117">
        <v>0</v>
      </c>
      <c r="Q162" s="117">
        <v>222000</v>
      </c>
      <c r="R162" s="118" t="s">
        <v>794</v>
      </c>
      <c r="S162" s="116">
        <v>11040006</v>
      </c>
      <c r="T162" s="100"/>
      <c r="U162" s="100"/>
      <c r="V162" s="100"/>
      <c r="W162" s="100"/>
      <c r="X162" s="100"/>
      <c r="Y162" s="100"/>
      <c r="Z162" s="100"/>
      <c r="AA162" s="101"/>
      <c r="AB162" s="101"/>
    </row>
    <row r="163" spans="1:28" ht="15">
      <c r="A163" s="109" t="str">
        <f>INDEX('Tabel 3.1'!$C$9:$C$579,MATCH('Data -enkelt, resultat'!S159,'Tabel 3.1'!$IV$9:$IV$579,0))&amp;" - "&amp;INDEX('Tabel 3.1'!$D$9:$D$579,MATCH('Data -enkelt, resultat'!S159,'Tabel 3.1'!$IV$9:$IV$579,0))</f>
        <v>Sydinvest - Verden Ligevægt &amp; Value</v>
      </c>
      <c r="B163" s="116">
        <v>201412</v>
      </c>
      <c r="C163" s="116">
        <v>11040</v>
      </c>
      <c r="D163" s="116">
        <v>7</v>
      </c>
      <c r="E163" s="117">
        <v>63000</v>
      </c>
      <c r="F163" s="117">
        <v>0</v>
      </c>
      <c r="G163" s="117">
        <v>17139000</v>
      </c>
      <c r="H163" s="117">
        <v>0</v>
      </c>
      <c r="I163" s="117">
        <v>13012000</v>
      </c>
      <c r="J163" s="117">
        <v>0</v>
      </c>
      <c r="K163" s="117">
        <v>0</v>
      </c>
      <c r="L163" s="117">
        <v>448000</v>
      </c>
      <c r="M163" s="117">
        <v>-15000</v>
      </c>
      <c r="N163" s="117">
        <v>2814000</v>
      </c>
      <c r="O163" s="117">
        <v>7307000</v>
      </c>
      <c r="P163" s="117">
        <v>0</v>
      </c>
      <c r="Q163" s="117">
        <v>966000</v>
      </c>
      <c r="R163" s="118" t="s">
        <v>794</v>
      </c>
      <c r="S163" s="116">
        <v>11040007</v>
      </c>
      <c r="T163" s="100"/>
      <c r="U163" s="100"/>
      <c r="V163" s="100"/>
      <c r="W163" s="100"/>
      <c r="X163" s="100"/>
      <c r="Y163" s="100"/>
      <c r="Z163" s="100"/>
      <c r="AA163" s="101"/>
      <c r="AB163" s="101"/>
    </row>
    <row r="164" spans="1:28" ht="15">
      <c r="A164" s="109" t="str">
        <f>INDEX('Tabel 3.1'!$C$9:$C$579,MATCH('Data -enkelt, resultat'!S160,'Tabel 3.1'!$IV$9:$IV$579,0))&amp;" - "&amp;INDEX('Tabel 3.1'!$D$9:$D$579,MATCH('Data -enkelt, resultat'!S160,'Tabel 3.1'!$IV$9:$IV$579,0))</f>
        <v>Sydinvest - International</v>
      </c>
      <c r="B164" s="116">
        <v>201412</v>
      </c>
      <c r="C164" s="116">
        <v>11040</v>
      </c>
      <c r="D164" s="116">
        <v>8</v>
      </c>
      <c r="E164" s="117">
        <v>77000</v>
      </c>
      <c r="F164" s="117">
        <v>13000</v>
      </c>
      <c r="G164" s="117">
        <v>61890000</v>
      </c>
      <c r="H164" s="117">
        <v>0</v>
      </c>
      <c r="I164" s="117">
        <v>528807000</v>
      </c>
      <c r="J164" s="117">
        <v>0</v>
      </c>
      <c r="K164" s="117">
        <v>217000</v>
      </c>
      <c r="L164" s="117">
        <v>9058000</v>
      </c>
      <c r="M164" s="117">
        <v>58000</v>
      </c>
      <c r="N164" s="117">
        <v>23139000</v>
      </c>
      <c r="O164" s="117">
        <v>37771000</v>
      </c>
      <c r="P164" s="117">
        <v>0</v>
      </c>
      <c r="Q164" s="117">
        <v>6014000</v>
      </c>
      <c r="R164" s="118" t="s">
        <v>794</v>
      </c>
      <c r="S164" s="116">
        <v>11040008</v>
      </c>
      <c r="T164" s="100"/>
      <c r="U164" s="100"/>
      <c r="V164" s="100"/>
      <c r="W164" s="100"/>
      <c r="X164" s="100"/>
      <c r="Y164" s="100"/>
      <c r="Z164" s="100"/>
      <c r="AA164" s="101"/>
      <c r="AB164" s="101"/>
    </row>
    <row r="165" spans="1:28" ht="15">
      <c r="A165" s="109" t="str">
        <f>INDEX('Tabel 3.1'!$C$9:$C$579,MATCH('Data -enkelt, resultat'!S161,'Tabel 3.1'!$IV$9:$IV$579,0))&amp;" - "&amp;INDEX('Tabel 3.1'!$D$9:$D$579,MATCH('Data -enkelt, resultat'!S161,'Tabel 3.1'!$IV$9:$IV$579,0))</f>
        <v>Sydinvest - Danmark</v>
      </c>
      <c r="B165" s="116">
        <v>201412</v>
      </c>
      <c r="C165" s="116">
        <v>11040</v>
      </c>
      <c r="D165" s="116">
        <v>9</v>
      </c>
      <c r="E165" s="117">
        <v>11495000</v>
      </c>
      <c r="F165" s="117">
        <v>0</v>
      </c>
      <c r="G165" s="117">
        <v>0</v>
      </c>
      <c r="H165" s="117">
        <v>-2842000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3418000</v>
      </c>
      <c r="P165" s="117">
        <v>0</v>
      </c>
      <c r="Q165" s="117">
        <v>0</v>
      </c>
      <c r="R165" s="118" t="s">
        <v>794</v>
      </c>
      <c r="S165" s="116">
        <v>11040009</v>
      </c>
      <c r="T165" s="100"/>
      <c r="U165" s="100"/>
      <c r="V165" s="100"/>
      <c r="W165" s="100"/>
      <c r="X165" s="100"/>
      <c r="Y165" s="100"/>
      <c r="Z165" s="100"/>
      <c r="AA165" s="101"/>
      <c r="AB165" s="101"/>
    </row>
    <row r="166" spans="1:28" ht="15">
      <c r="A166" s="109" t="str">
        <f>INDEX('Tabel 3.1'!$C$9:$C$579,MATCH('Data -enkelt, resultat'!S162,'Tabel 3.1'!$IV$9:$IV$579,0))&amp;" - "&amp;INDEX('Tabel 3.1'!$D$9:$D$579,MATCH('Data -enkelt, resultat'!S162,'Tabel 3.1'!$IV$9:$IV$579,0))</f>
        <v>Sydinvest - Europa</v>
      </c>
      <c r="B166" s="116">
        <v>201412</v>
      </c>
      <c r="C166" s="116">
        <v>11040</v>
      </c>
      <c r="D166" s="116">
        <v>13</v>
      </c>
      <c r="E166" s="117">
        <v>315328000</v>
      </c>
      <c r="F166" s="117">
        <v>0</v>
      </c>
      <c r="G166" s="117">
        <v>0</v>
      </c>
      <c r="H166" s="117">
        <v>667163000</v>
      </c>
      <c r="I166" s="117">
        <v>0</v>
      </c>
      <c r="J166" s="117">
        <v>0</v>
      </c>
      <c r="K166" s="117">
        <v>-755048000</v>
      </c>
      <c r="L166" s="117">
        <v>33772000</v>
      </c>
      <c r="M166" s="117">
        <v>15000</v>
      </c>
      <c r="N166" s="117">
        <v>2909000</v>
      </c>
      <c r="O166" s="117">
        <v>64897000</v>
      </c>
      <c r="P166" s="117">
        <v>0</v>
      </c>
      <c r="Q166" s="117">
        <v>249000</v>
      </c>
      <c r="R166" s="118" t="s">
        <v>794</v>
      </c>
      <c r="S166" s="116">
        <v>11040013</v>
      </c>
      <c r="T166" s="100"/>
      <c r="U166" s="100"/>
      <c r="V166" s="100"/>
      <c r="W166" s="100"/>
      <c r="X166" s="100"/>
      <c r="Y166" s="100"/>
      <c r="Z166" s="100"/>
      <c r="AA166" s="101"/>
      <c r="AB166" s="101"/>
    </row>
    <row r="167" spans="1:28" ht="15">
      <c r="A167" s="109" t="str">
        <f>INDEX('Tabel 3.1'!$C$9:$C$579,MATCH('Data -enkelt, resultat'!S163,'Tabel 3.1'!$IV$9:$IV$579,0))&amp;" - "&amp;INDEX('Tabel 3.1'!$D$9:$D$579,MATCH('Data -enkelt, resultat'!S163,'Tabel 3.1'!$IV$9:$IV$579,0))</f>
        <v>Sydinvest - Latinamerika</v>
      </c>
      <c r="B167" s="116">
        <v>201412</v>
      </c>
      <c r="C167" s="116">
        <v>11040</v>
      </c>
      <c r="D167" s="116">
        <v>14</v>
      </c>
      <c r="E167" s="117">
        <v>9000</v>
      </c>
      <c r="F167" s="117">
        <v>0</v>
      </c>
      <c r="G167" s="117">
        <v>8044000</v>
      </c>
      <c r="H167" s="117">
        <v>0</v>
      </c>
      <c r="I167" s="117">
        <v>64682000</v>
      </c>
      <c r="J167" s="117">
        <v>0</v>
      </c>
      <c r="K167" s="117">
        <v>0</v>
      </c>
      <c r="L167" s="117">
        <v>-97000</v>
      </c>
      <c r="M167" s="117">
        <v>10000</v>
      </c>
      <c r="N167" s="117">
        <v>390000</v>
      </c>
      <c r="O167" s="117">
        <v>3760000</v>
      </c>
      <c r="P167" s="117">
        <v>0</v>
      </c>
      <c r="Q167" s="117">
        <v>934000</v>
      </c>
      <c r="R167" s="118" t="s">
        <v>794</v>
      </c>
      <c r="S167" s="116">
        <v>11040014</v>
      </c>
      <c r="T167" s="100"/>
      <c r="U167" s="100"/>
      <c r="V167" s="100"/>
      <c r="W167" s="100"/>
      <c r="X167" s="100"/>
      <c r="Y167" s="100"/>
      <c r="Z167" s="100"/>
      <c r="AA167" s="101"/>
      <c r="AB167" s="101"/>
    </row>
    <row r="168" spans="1:28" ht="15">
      <c r="A168" s="109" t="str">
        <f>INDEX('Tabel 3.1'!$C$9:$C$579,MATCH('Data -enkelt, resultat'!S164,'Tabel 3.1'!$IV$9:$IV$579,0))&amp;" - "&amp;INDEX('Tabel 3.1'!$D$9:$D$579,MATCH('Data -enkelt, resultat'!S164,'Tabel 3.1'!$IV$9:$IV$579,0))</f>
        <v>Sydinvest - Fjernøsten</v>
      </c>
      <c r="B168" s="116">
        <v>201412</v>
      </c>
      <c r="C168" s="116">
        <v>11040</v>
      </c>
      <c r="D168" s="116">
        <v>15</v>
      </c>
      <c r="E168" s="117">
        <v>262212000</v>
      </c>
      <c r="F168" s="117">
        <v>0</v>
      </c>
      <c r="G168" s="117">
        <v>467000</v>
      </c>
      <c r="H168" s="117">
        <v>-182344000</v>
      </c>
      <c r="I168" s="117">
        <v>-1040000</v>
      </c>
      <c r="J168" s="117">
        <v>0</v>
      </c>
      <c r="K168" s="117">
        <v>-117625000</v>
      </c>
      <c r="L168" s="117">
        <v>5984000</v>
      </c>
      <c r="M168" s="117">
        <v>-149000</v>
      </c>
      <c r="N168" s="117">
        <v>664000</v>
      </c>
      <c r="O168" s="117">
        <v>34275000</v>
      </c>
      <c r="P168" s="117">
        <v>0</v>
      </c>
      <c r="Q168" s="117">
        <v>0</v>
      </c>
      <c r="R168" s="118" t="s">
        <v>794</v>
      </c>
      <c r="S168" s="116">
        <v>11040015</v>
      </c>
      <c r="T168" s="100"/>
      <c r="U168" s="100"/>
      <c r="V168" s="100"/>
      <c r="W168" s="100"/>
      <c r="X168" s="100"/>
      <c r="Y168" s="100"/>
      <c r="Z168" s="100"/>
      <c r="AA168" s="101"/>
      <c r="AB168" s="101"/>
    </row>
    <row r="169" spans="1:28" ht="15">
      <c r="A169" s="109" t="str">
        <f>INDEX('Tabel 3.1'!$C$9:$C$579,MATCH('Data -enkelt, resultat'!S165,'Tabel 3.1'!$IV$9:$IV$579,0))&amp;" - "&amp;INDEX('Tabel 3.1'!$D$9:$D$579,MATCH('Data -enkelt, resultat'!S165,'Tabel 3.1'!$IV$9:$IV$579,0))</f>
        <v>Sydinvest - Danrente</v>
      </c>
      <c r="B169" s="116">
        <v>201412</v>
      </c>
      <c r="C169" s="116">
        <v>11040</v>
      </c>
      <c r="D169" s="116">
        <v>16</v>
      </c>
      <c r="E169" s="117">
        <v>240663000</v>
      </c>
      <c r="F169" s="117">
        <v>0</v>
      </c>
      <c r="G169" s="117">
        <v>0</v>
      </c>
      <c r="H169" s="117">
        <v>164402000</v>
      </c>
      <c r="I169" s="117">
        <v>0</v>
      </c>
      <c r="J169" s="117">
        <v>0</v>
      </c>
      <c r="K169" s="117">
        <v>-10000</v>
      </c>
      <c r="L169" s="117">
        <v>0</v>
      </c>
      <c r="M169" s="117">
        <v>0</v>
      </c>
      <c r="N169" s="117">
        <v>0</v>
      </c>
      <c r="O169" s="117">
        <v>52896000</v>
      </c>
      <c r="P169" s="117">
        <v>0</v>
      </c>
      <c r="Q169" s="117">
        <v>0</v>
      </c>
      <c r="R169" s="118" t="s">
        <v>794</v>
      </c>
      <c r="S169" s="116">
        <v>11040016</v>
      </c>
      <c r="T169" s="100"/>
      <c r="U169" s="100"/>
      <c r="V169" s="100"/>
      <c r="W169" s="100"/>
      <c r="X169" s="100"/>
      <c r="Y169" s="100"/>
      <c r="Z169" s="100"/>
      <c r="AA169" s="101"/>
      <c r="AB169" s="101"/>
    </row>
    <row r="170" spans="1:28" ht="15">
      <c r="A170" s="109" t="str">
        <f>INDEX('Tabel 3.1'!$C$9:$C$579,MATCH('Data -enkelt, resultat'!S166,'Tabel 3.1'!$IV$9:$IV$579,0))&amp;" - "&amp;INDEX('Tabel 3.1'!$D$9:$D$579,MATCH('Data -enkelt, resultat'!S166,'Tabel 3.1'!$IV$9:$IV$579,0))</f>
        <v>Sydinvest - HøjrenteLande</v>
      </c>
      <c r="B170" s="116">
        <v>201412</v>
      </c>
      <c r="C170" s="116">
        <v>11040</v>
      </c>
      <c r="D170" s="116">
        <v>17</v>
      </c>
      <c r="E170" s="117">
        <v>193264000</v>
      </c>
      <c r="F170" s="117">
        <v>40000</v>
      </c>
      <c r="G170" s="117">
        <v>0</v>
      </c>
      <c r="H170" s="117">
        <v>177528000</v>
      </c>
      <c r="I170" s="117">
        <v>0</v>
      </c>
      <c r="J170" s="117">
        <v>0</v>
      </c>
      <c r="K170" s="117">
        <v>-197987000</v>
      </c>
      <c r="L170" s="117">
        <v>945000</v>
      </c>
      <c r="M170" s="117">
        <v>1000</v>
      </c>
      <c r="N170" s="117">
        <v>1851000</v>
      </c>
      <c r="O170" s="117">
        <v>35976000</v>
      </c>
      <c r="P170" s="117">
        <v>0</v>
      </c>
      <c r="Q170" s="117">
        <v>568000</v>
      </c>
      <c r="R170" s="118" t="s">
        <v>794</v>
      </c>
      <c r="S170" s="116">
        <v>11040017</v>
      </c>
      <c r="T170" s="100"/>
      <c r="U170" s="100"/>
      <c r="V170" s="100"/>
      <c r="W170" s="100"/>
      <c r="X170" s="100"/>
      <c r="Y170" s="100"/>
      <c r="Z170" s="100"/>
      <c r="AA170" s="101"/>
      <c r="AB170" s="101"/>
    </row>
    <row r="171" spans="1:28" ht="15">
      <c r="A171" s="109" t="str">
        <f>INDEX('Tabel 3.1'!$C$9:$C$579,MATCH('Data -enkelt, resultat'!S167,'Tabel 3.1'!$IV$9:$IV$579,0))&amp;" - "&amp;INDEX('Tabel 3.1'!$D$9:$D$579,MATCH('Data -enkelt, resultat'!S167,'Tabel 3.1'!$IV$9:$IV$579,0))</f>
        <v>Sydinvest - USA Ligevægt &amp; Value</v>
      </c>
      <c r="B171" s="116">
        <v>201412</v>
      </c>
      <c r="C171" s="116">
        <v>11040</v>
      </c>
      <c r="D171" s="116">
        <v>19</v>
      </c>
      <c r="E171" s="117">
        <v>31000</v>
      </c>
      <c r="F171" s="117">
        <v>32000</v>
      </c>
      <c r="G171" s="117">
        <v>43083000</v>
      </c>
      <c r="H171" s="117">
        <v>0</v>
      </c>
      <c r="I171" s="117">
        <v>25018000</v>
      </c>
      <c r="J171" s="117">
        <v>0</v>
      </c>
      <c r="K171" s="117">
        <v>0</v>
      </c>
      <c r="L171" s="117">
        <v>77000</v>
      </c>
      <c r="M171" s="117">
        <v>51000</v>
      </c>
      <c r="N171" s="117">
        <v>8324000</v>
      </c>
      <c r="O171" s="117">
        <v>17727000</v>
      </c>
      <c r="P171" s="117">
        <v>0</v>
      </c>
      <c r="Q171" s="117">
        <v>3073000</v>
      </c>
      <c r="R171" s="118" t="s">
        <v>794</v>
      </c>
      <c r="S171" s="116">
        <v>11040019</v>
      </c>
      <c r="T171" s="100"/>
      <c r="U171" s="100"/>
      <c r="V171" s="100"/>
      <c r="W171" s="100"/>
      <c r="X171" s="100"/>
      <c r="Y171" s="100"/>
      <c r="Z171" s="100"/>
      <c r="AA171" s="101"/>
      <c r="AB171" s="101"/>
    </row>
    <row r="172" spans="1:28" ht="15">
      <c r="A172" s="109" t="str">
        <f>INDEX('Tabel 3.1'!$C$9:$C$579,MATCH('Data -enkelt, resultat'!S168,'Tabel 3.1'!$IV$9:$IV$579,0))&amp;" - "&amp;INDEX('Tabel 3.1'!$D$9:$D$579,MATCH('Data -enkelt, resultat'!S168,'Tabel 3.1'!$IV$9:$IV$579,0))</f>
        <v>Sydinvest - Virksomhedsobligationer HY</v>
      </c>
      <c r="B172" s="116">
        <v>201412</v>
      </c>
      <c r="C172" s="116">
        <v>11040</v>
      </c>
      <c r="D172" s="116">
        <v>20</v>
      </c>
      <c r="E172" s="117">
        <v>18066000</v>
      </c>
      <c r="F172" s="117">
        <v>0</v>
      </c>
      <c r="G172" s="117">
        <v>0</v>
      </c>
      <c r="H172" s="117">
        <v>2031000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2787000</v>
      </c>
      <c r="P172" s="117">
        <v>0</v>
      </c>
      <c r="Q172" s="117">
        <v>0</v>
      </c>
      <c r="R172" s="118" t="s">
        <v>794</v>
      </c>
      <c r="S172" s="116">
        <v>11040020</v>
      </c>
      <c r="T172" s="100"/>
      <c r="U172" s="100"/>
      <c r="V172" s="100"/>
      <c r="W172" s="100"/>
      <c r="X172" s="100"/>
      <c r="Y172" s="100"/>
      <c r="Z172" s="100"/>
      <c r="AA172" s="101"/>
      <c r="AB172" s="101"/>
    </row>
    <row r="173" spans="1:28" ht="15">
      <c r="A173" s="109" t="str">
        <f>INDEX('Tabel 3.1'!$C$9:$C$579,MATCH('Data -enkelt, resultat'!S169,'Tabel 3.1'!$IV$9:$IV$579,0))&amp;" - "&amp;INDEX('Tabel 3.1'!$D$9:$D$579,MATCH('Data -enkelt, resultat'!S169,'Tabel 3.1'!$IV$9:$IV$579,0))</f>
        <v>Sydinvest - Dannebrog</v>
      </c>
      <c r="B173" s="116">
        <v>201412</v>
      </c>
      <c r="C173" s="116">
        <v>11040</v>
      </c>
      <c r="D173" s="116">
        <v>21</v>
      </c>
      <c r="E173" s="117">
        <v>139640000</v>
      </c>
      <c r="F173" s="117">
        <v>24000</v>
      </c>
      <c r="G173" s="117">
        <v>0</v>
      </c>
      <c r="H173" s="117">
        <v>-25261000</v>
      </c>
      <c r="I173" s="117">
        <v>0</v>
      </c>
      <c r="J173" s="117">
        <v>0</v>
      </c>
      <c r="K173" s="117">
        <v>-1379000</v>
      </c>
      <c r="L173" s="117">
        <v>5276000</v>
      </c>
      <c r="M173" s="117">
        <v>0</v>
      </c>
      <c r="N173" s="117">
        <v>1140000</v>
      </c>
      <c r="O173" s="117">
        <v>27579000</v>
      </c>
      <c r="P173" s="117">
        <v>0</v>
      </c>
      <c r="Q173" s="117">
        <v>1078000</v>
      </c>
      <c r="R173" s="118" t="s">
        <v>794</v>
      </c>
      <c r="S173" s="116">
        <v>11040021</v>
      </c>
      <c r="T173" s="100"/>
      <c r="U173" s="100"/>
      <c r="V173" s="100"/>
      <c r="W173" s="100"/>
      <c r="X173" s="100"/>
      <c r="Y173" s="100"/>
      <c r="Z173" s="100"/>
      <c r="AA173" s="101"/>
      <c r="AB173" s="101"/>
    </row>
    <row r="174" spans="1:28" ht="15">
      <c r="A174" s="109" t="str">
        <f>INDEX('Tabel 3.1'!$C$9:$C$579,MATCH('Data -enkelt, resultat'!S170,'Tabel 3.1'!$IV$9:$IV$579,0))&amp;" - "&amp;INDEX('Tabel 3.1'!$D$9:$D$579,MATCH('Data -enkelt, resultat'!S170,'Tabel 3.1'!$IV$9:$IV$579,0))</f>
        <v>Sydinvest - HøjrenteLande Mix</v>
      </c>
      <c r="B174" s="116">
        <v>201412</v>
      </c>
      <c r="C174" s="116">
        <v>11040</v>
      </c>
      <c r="D174" s="116">
        <v>22</v>
      </c>
      <c r="E174" s="117">
        <v>44090000</v>
      </c>
      <c r="F174" s="117">
        <v>0</v>
      </c>
      <c r="G174" s="117">
        <v>0</v>
      </c>
      <c r="H174" s="117">
        <v>93912000</v>
      </c>
      <c r="I174" s="117">
        <v>0</v>
      </c>
      <c r="J174" s="117">
        <v>0</v>
      </c>
      <c r="K174" s="117">
        <v>-104219000</v>
      </c>
      <c r="L174" s="117">
        <v>4823000</v>
      </c>
      <c r="M174" s="117">
        <v>0</v>
      </c>
      <c r="N174" s="117">
        <v>384000</v>
      </c>
      <c r="O174" s="117">
        <v>8877000</v>
      </c>
      <c r="P174" s="117">
        <v>0</v>
      </c>
      <c r="Q174" s="117">
        <v>32000</v>
      </c>
      <c r="R174" s="118" t="s">
        <v>794</v>
      </c>
      <c r="S174" s="116">
        <v>11040022</v>
      </c>
      <c r="T174" s="100"/>
      <c r="U174" s="100"/>
      <c r="V174" s="100"/>
      <c r="W174" s="100"/>
      <c r="X174" s="100"/>
      <c r="Y174" s="100"/>
      <c r="Z174" s="100"/>
      <c r="AA174" s="101"/>
      <c r="AB174" s="101"/>
    </row>
    <row r="175" spans="1:28" ht="15">
      <c r="A175" s="109" t="str">
        <f>INDEX('Tabel 3.1'!$C$9:$C$579,MATCH('Data -enkelt, resultat'!S171,'Tabel 3.1'!$IV$9:$IV$579,0))&amp;" - "&amp;INDEX('Tabel 3.1'!$D$9:$D$579,MATCH('Data -enkelt, resultat'!S171,'Tabel 3.1'!$IV$9:$IV$579,0))</f>
        <v>Sydinvest - BRIK</v>
      </c>
      <c r="B175" s="116">
        <v>201412</v>
      </c>
      <c r="C175" s="116">
        <v>11040</v>
      </c>
      <c r="D175" s="116">
        <v>23</v>
      </c>
      <c r="E175" s="117">
        <v>12000</v>
      </c>
      <c r="F175" s="117">
        <v>9000</v>
      </c>
      <c r="G175" s="117">
        <v>15330000</v>
      </c>
      <c r="H175" s="117">
        <v>0</v>
      </c>
      <c r="I175" s="117">
        <v>11239000</v>
      </c>
      <c r="J175" s="117">
        <v>0</v>
      </c>
      <c r="K175" s="117">
        <v>0</v>
      </c>
      <c r="L175" s="117">
        <v>197000</v>
      </c>
      <c r="M175" s="117">
        <v>18000</v>
      </c>
      <c r="N175" s="117">
        <v>3022000</v>
      </c>
      <c r="O175" s="117">
        <v>6254000</v>
      </c>
      <c r="P175" s="117">
        <v>0</v>
      </c>
      <c r="Q175" s="117">
        <v>1129000</v>
      </c>
      <c r="R175" s="118" t="s">
        <v>794</v>
      </c>
      <c r="S175" s="116">
        <v>11040023</v>
      </c>
      <c r="T175" s="100"/>
      <c r="U175" s="100"/>
      <c r="V175" s="100"/>
      <c r="W175" s="100"/>
      <c r="X175" s="100"/>
      <c r="Y175" s="100"/>
      <c r="Z175" s="100"/>
      <c r="AA175" s="101"/>
      <c r="AB175" s="101"/>
    </row>
    <row r="176" spans="1:28" ht="15">
      <c r="A176" s="109" t="str">
        <f>INDEX('Tabel 3.1'!$C$9:$C$579,MATCH('Data -enkelt, resultat'!S172,'Tabel 3.1'!$IV$9:$IV$579,0))&amp;" - "&amp;INDEX('Tabel 3.1'!$D$9:$D$579,MATCH('Data -enkelt, resultat'!S172,'Tabel 3.1'!$IV$9:$IV$579,0))</f>
        <v>Sydinvest - Fonde</v>
      </c>
      <c r="B176" s="116">
        <v>201412</v>
      </c>
      <c r="C176" s="116">
        <v>11040</v>
      </c>
      <c r="D176" s="116">
        <v>24</v>
      </c>
      <c r="E176" s="117">
        <v>99915000</v>
      </c>
      <c r="F176" s="117">
        <v>22000</v>
      </c>
      <c r="G176" s="117">
        <v>0</v>
      </c>
      <c r="H176" s="117">
        <v>7797000</v>
      </c>
      <c r="I176" s="117">
        <v>0</v>
      </c>
      <c r="J176" s="117">
        <v>0</v>
      </c>
      <c r="K176" s="117">
        <v>3343000</v>
      </c>
      <c r="L176" s="117">
        <v>-811000</v>
      </c>
      <c r="M176" s="117">
        <v>0</v>
      </c>
      <c r="N176" s="117">
        <v>306000</v>
      </c>
      <c r="O176" s="117">
        <v>19273000</v>
      </c>
      <c r="P176" s="117">
        <v>0</v>
      </c>
      <c r="Q176" s="117">
        <v>518000</v>
      </c>
      <c r="R176" s="118" t="s">
        <v>794</v>
      </c>
      <c r="S176" s="116">
        <v>11040024</v>
      </c>
      <c r="T176" s="100"/>
      <c r="U176" s="100"/>
      <c r="V176" s="100"/>
      <c r="W176" s="100"/>
      <c r="X176" s="100"/>
      <c r="Y176" s="100"/>
      <c r="Z176" s="100"/>
      <c r="AA176" s="101"/>
      <c r="AB176" s="101"/>
    </row>
    <row r="177" spans="1:28" ht="15">
      <c r="A177" s="109" t="str">
        <f>INDEX('Tabel 3.1'!$C$9:$C$579,MATCH('Data -enkelt, resultat'!S173,'Tabel 3.1'!$IV$9:$IV$579,0))&amp;" - "&amp;INDEX('Tabel 3.1'!$D$9:$D$579,MATCH('Data -enkelt, resultat'!S173,'Tabel 3.1'!$IV$9:$IV$579,0))</f>
        <v>Sydinvest - HøjrenteLande Valuta</v>
      </c>
      <c r="B177" s="116">
        <v>201412</v>
      </c>
      <c r="C177" s="116">
        <v>11040</v>
      </c>
      <c r="D177" s="116">
        <v>25</v>
      </c>
      <c r="E177" s="117">
        <v>21000</v>
      </c>
      <c r="F177" s="117">
        <v>1000</v>
      </c>
      <c r="G177" s="117">
        <v>23481000</v>
      </c>
      <c r="H177" s="117">
        <v>0</v>
      </c>
      <c r="I177" s="117">
        <v>-16736000</v>
      </c>
      <c r="J177" s="117">
        <v>0</v>
      </c>
      <c r="K177" s="117">
        <v>0</v>
      </c>
      <c r="L177" s="117">
        <v>-138000</v>
      </c>
      <c r="M177" s="117">
        <v>0</v>
      </c>
      <c r="N177" s="117">
        <v>899000</v>
      </c>
      <c r="O177" s="117">
        <v>11352000</v>
      </c>
      <c r="P177" s="117">
        <v>0</v>
      </c>
      <c r="Q177" s="117">
        <v>649000</v>
      </c>
      <c r="R177" s="118" t="s">
        <v>794</v>
      </c>
      <c r="S177" s="116">
        <v>11040025</v>
      </c>
      <c r="T177" s="100"/>
      <c r="U177" s="100"/>
      <c r="V177" s="100"/>
      <c r="W177" s="100"/>
      <c r="X177" s="100"/>
      <c r="Y177" s="100"/>
      <c r="Z177" s="100"/>
      <c r="AA177" s="101"/>
      <c r="AB177" s="101"/>
    </row>
    <row r="178" spans="1:28" ht="15">
      <c r="A178" s="109" t="str">
        <f>INDEX('Tabel 3.1'!$C$9:$C$579,MATCH('Data -enkelt, resultat'!S174,'Tabel 3.1'!$IV$9:$IV$579,0))&amp;" - "&amp;INDEX('Tabel 3.1'!$D$9:$D$579,MATCH('Data -enkelt, resultat'!S174,'Tabel 3.1'!$IV$9:$IV$579,0))</f>
        <v>Sydinvest - HøjrenteLande Akkumulerende</v>
      </c>
      <c r="B178" s="116">
        <v>201412</v>
      </c>
      <c r="C178" s="116">
        <v>11040</v>
      </c>
      <c r="D178" s="116">
        <v>26</v>
      </c>
      <c r="E178" s="117">
        <v>11000</v>
      </c>
      <c r="F178" s="117">
        <v>1000</v>
      </c>
      <c r="G178" s="117">
        <v>6875000</v>
      </c>
      <c r="H178" s="117">
        <v>0</v>
      </c>
      <c r="I178" s="117">
        <v>57964000</v>
      </c>
      <c r="J178" s="117">
        <v>0</v>
      </c>
      <c r="K178" s="117">
        <v>23000</v>
      </c>
      <c r="L178" s="117">
        <v>786000</v>
      </c>
      <c r="M178" s="117">
        <v>127000</v>
      </c>
      <c r="N178" s="117">
        <v>2425000</v>
      </c>
      <c r="O178" s="117">
        <v>4228000</v>
      </c>
      <c r="P178" s="117">
        <v>0</v>
      </c>
      <c r="Q178" s="117">
        <v>665000</v>
      </c>
      <c r="R178" s="118" t="s">
        <v>794</v>
      </c>
      <c r="S178" s="116">
        <v>11040026</v>
      </c>
      <c r="T178" s="100"/>
      <c r="U178" s="100"/>
      <c r="V178" s="100"/>
      <c r="W178" s="100"/>
      <c r="X178" s="100"/>
      <c r="Y178" s="100"/>
      <c r="Z178" s="100"/>
      <c r="AA178" s="101"/>
      <c r="AB178" s="101"/>
    </row>
    <row r="179" spans="1:28" ht="15">
      <c r="A179" s="109" t="str">
        <f>INDEX('Tabel 3.1'!$C$9:$C$579,MATCH('Data -enkelt, resultat'!S175,'Tabel 3.1'!$IV$9:$IV$579,0))&amp;" - "&amp;INDEX('Tabel 3.1'!$D$9:$D$579,MATCH('Data -enkelt, resultat'!S175,'Tabel 3.1'!$IV$9:$IV$579,0))</f>
        <v>Sydinvest - BRIK Akkumulerende</v>
      </c>
      <c r="B179" s="116">
        <v>201412</v>
      </c>
      <c r="C179" s="116">
        <v>11040</v>
      </c>
      <c r="D179" s="116">
        <v>27</v>
      </c>
      <c r="E179" s="117">
        <v>46000</v>
      </c>
      <c r="F179" s="117">
        <v>1000</v>
      </c>
      <c r="G179" s="117">
        <v>9040000</v>
      </c>
      <c r="H179" s="117">
        <v>0</v>
      </c>
      <c r="I179" s="117">
        <v>6272000</v>
      </c>
      <c r="J179" s="117">
        <v>0</v>
      </c>
      <c r="K179" s="117">
        <v>0</v>
      </c>
      <c r="L179" s="117">
        <v>155000</v>
      </c>
      <c r="M179" s="117">
        <v>4000</v>
      </c>
      <c r="N179" s="117">
        <v>554000</v>
      </c>
      <c r="O179" s="117">
        <v>4356000</v>
      </c>
      <c r="P179" s="117">
        <v>0</v>
      </c>
      <c r="Q179" s="117">
        <v>923000</v>
      </c>
      <c r="R179" s="118" t="s">
        <v>794</v>
      </c>
      <c r="S179" s="116">
        <v>11040027</v>
      </c>
      <c r="T179" s="100"/>
      <c r="U179" s="100"/>
      <c r="V179" s="100"/>
      <c r="W179" s="100"/>
      <c r="X179" s="100"/>
      <c r="Y179" s="100"/>
      <c r="Z179" s="100"/>
      <c r="AA179" s="101"/>
      <c r="AB179" s="101"/>
    </row>
    <row r="180" spans="1:28" ht="15">
      <c r="A180" s="109" t="str">
        <f>INDEX('Tabel 3.1'!$C$9:$C$579,MATCH('Data -enkelt, resultat'!S176,'Tabel 3.1'!$IV$9:$IV$579,0))&amp;" - "&amp;INDEX('Tabel 3.1'!$D$9:$D$579,MATCH('Data -enkelt, resultat'!S176,'Tabel 3.1'!$IV$9:$IV$579,0))</f>
        <v>Sydinvest - HøjrenteLande Lokal Valuta</v>
      </c>
      <c r="B180" s="116">
        <v>201412</v>
      </c>
      <c r="C180" s="116">
        <v>11040</v>
      </c>
      <c r="D180" s="116">
        <v>28</v>
      </c>
      <c r="E180" s="117">
        <v>7000</v>
      </c>
      <c r="F180" s="117">
        <v>0</v>
      </c>
      <c r="G180" s="117">
        <v>8771000</v>
      </c>
      <c r="H180" s="117">
        <v>0</v>
      </c>
      <c r="I180" s="117">
        <v>8581000</v>
      </c>
      <c r="J180" s="117">
        <v>0</v>
      </c>
      <c r="K180" s="117">
        <v>0</v>
      </c>
      <c r="L180" s="117">
        <v>-378000</v>
      </c>
      <c r="M180" s="117">
        <v>0</v>
      </c>
      <c r="N180" s="117">
        <v>645000</v>
      </c>
      <c r="O180" s="117">
        <v>4049000</v>
      </c>
      <c r="P180" s="117">
        <v>0</v>
      </c>
      <c r="Q180" s="117">
        <v>-2435000</v>
      </c>
      <c r="R180" s="118" t="s">
        <v>794</v>
      </c>
      <c r="S180" s="116">
        <v>11040028</v>
      </c>
      <c r="T180" s="100"/>
      <c r="U180" s="100"/>
      <c r="V180" s="100"/>
      <c r="W180" s="100"/>
      <c r="X180" s="100"/>
      <c r="Y180" s="100"/>
      <c r="Z180" s="100"/>
      <c r="AA180" s="101"/>
      <c r="AB180" s="101"/>
    </row>
    <row r="181" spans="1:28" ht="15">
      <c r="A181" s="109" t="str">
        <f>INDEX('Tabel 3.1'!$C$9:$C$579,MATCH('Data -enkelt, resultat'!S177,'Tabel 3.1'!$IV$9:$IV$579,0))&amp;" - "&amp;INDEX('Tabel 3.1'!$D$9:$D$579,MATCH('Data -enkelt, resultat'!S177,'Tabel 3.1'!$IV$9:$IV$579,0))</f>
        <v>Sydinvest - Tyskland</v>
      </c>
      <c r="B181" s="116">
        <v>201412</v>
      </c>
      <c r="C181" s="116">
        <v>11040</v>
      </c>
      <c r="D181" s="116">
        <v>29</v>
      </c>
      <c r="E181" s="117">
        <v>32439000</v>
      </c>
      <c r="F181" s="117">
        <v>0</v>
      </c>
      <c r="G181" s="117">
        <v>42000</v>
      </c>
      <c r="H181" s="117">
        <v>-22737000</v>
      </c>
      <c r="I181" s="117">
        <v>-2000</v>
      </c>
      <c r="J181" s="117">
        <v>0</v>
      </c>
      <c r="K181" s="117">
        <v>-18318000</v>
      </c>
      <c r="L181" s="117">
        <v>954000</v>
      </c>
      <c r="M181" s="117">
        <v>-15000</v>
      </c>
      <c r="N181" s="117">
        <v>91000</v>
      </c>
      <c r="O181" s="117">
        <v>4764000</v>
      </c>
      <c r="P181" s="117">
        <v>0</v>
      </c>
      <c r="Q181" s="117">
        <v>0</v>
      </c>
      <c r="R181" s="118" t="s">
        <v>794</v>
      </c>
      <c r="S181" s="116">
        <v>11040029</v>
      </c>
      <c r="T181" s="100"/>
      <c r="U181" s="100"/>
      <c r="V181" s="100"/>
      <c r="W181" s="100"/>
      <c r="X181" s="100"/>
      <c r="Y181" s="100"/>
      <c r="Z181" s="100"/>
      <c r="AA181" s="101"/>
      <c r="AB181" s="101"/>
    </row>
    <row r="182" spans="1:28" ht="15">
      <c r="A182" s="109" t="str">
        <f>INDEX('Tabel 3.1'!$C$9:$C$579,MATCH('Data -enkelt, resultat'!S178,'Tabel 3.1'!$IV$9:$IV$579,0))&amp;" - "&amp;INDEX('Tabel 3.1'!$D$9:$D$579,MATCH('Data -enkelt, resultat'!S178,'Tabel 3.1'!$IV$9:$IV$579,0))</f>
        <v>Sydinvest - Fjernøsten Akkumulerende</v>
      </c>
      <c r="B182" s="116">
        <v>201412</v>
      </c>
      <c r="C182" s="116">
        <v>11040</v>
      </c>
      <c r="D182" s="116">
        <v>31</v>
      </c>
      <c r="E182" s="117">
        <v>29388000</v>
      </c>
      <c r="F182" s="117">
        <v>734000</v>
      </c>
      <c r="G182" s="117">
        <v>0</v>
      </c>
      <c r="H182" s="117">
        <v>32707000</v>
      </c>
      <c r="I182" s="117">
        <v>0</v>
      </c>
      <c r="J182" s="117">
        <v>0</v>
      </c>
      <c r="K182" s="117">
        <v>-58991000</v>
      </c>
      <c r="L182" s="117">
        <v>5793000</v>
      </c>
      <c r="M182" s="117">
        <v>2000</v>
      </c>
      <c r="N182" s="117">
        <v>301000</v>
      </c>
      <c r="O182" s="117">
        <v>6484000</v>
      </c>
      <c r="P182" s="117">
        <v>0</v>
      </c>
      <c r="Q182" s="117">
        <v>106000</v>
      </c>
      <c r="R182" s="118" t="s">
        <v>794</v>
      </c>
      <c r="S182" s="116">
        <v>11040031</v>
      </c>
      <c r="T182" s="100"/>
      <c r="U182" s="100"/>
      <c r="V182" s="100"/>
      <c r="W182" s="100"/>
      <c r="X182" s="100"/>
      <c r="Y182" s="100"/>
      <c r="Z182" s="100"/>
      <c r="AA182" s="101"/>
      <c r="AB182" s="101"/>
    </row>
    <row r="183" spans="1:28" ht="15">
      <c r="A183" s="109" t="str">
        <f>INDEX('Tabel 3.1'!$C$9:$C$579,MATCH('Data -enkelt, resultat'!S179,'Tabel 3.1'!$IV$9:$IV$579,0))&amp;" - "&amp;INDEX('Tabel 3.1'!$D$9:$D$579,MATCH('Data -enkelt, resultat'!S179,'Tabel 3.1'!$IV$9:$IV$579,0))</f>
        <v>Sydinvest - Afrika</v>
      </c>
      <c r="B183" s="116">
        <v>201412</v>
      </c>
      <c r="C183" s="116">
        <v>11040</v>
      </c>
      <c r="D183" s="116">
        <v>32</v>
      </c>
      <c r="E183" s="117">
        <v>21967000</v>
      </c>
      <c r="F183" s="117">
        <v>0</v>
      </c>
      <c r="G183" s="117">
        <v>0</v>
      </c>
      <c r="H183" s="117">
        <v>17799000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5646000</v>
      </c>
      <c r="P183" s="117">
        <v>0</v>
      </c>
      <c r="Q183" s="117">
        <v>0</v>
      </c>
      <c r="R183" s="118" t="s">
        <v>794</v>
      </c>
      <c r="S183" s="116">
        <v>11040032</v>
      </c>
      <c r="T183" s="100"/>
      <c r="U183" s="100"/>
      <c r="V183" s="100"/>
      <c r="W183" s="100"/>
      <c r="X183" s="100"/>
      <c r="Y183" s="100"/>
      <c r="Z183" s="100"/>
      <c r="AA183" s="101"/>
      <c r="AB183" s="101"/>
    </row>
    <row r="184" spans="1:28" ht="15">
      <c r="A184" s="109" t="str">
        <f>INDEX('Tabel 3.1'!$C$9:$C$579,MATCH('Data -enkelt, resultat'!S180,'Tabel 3.1'!$IV$9:$IV$579,0))&amp;" - "&amp;INDEX('Tabel 3.1'!$D$9:$D$579,MATCH('Data -enkelt, resultat'!S180,'Tabel 3.1'!$IV$9:$IV$579,0))</f>
        <v>Sydinvest - SCANDI</v>
      </c>
      <c r="B184" s="116">
        <v>201412</v>
      </c>
      <c r="C184" s="116">
        <v>11040</v>
      </c>
      <c r="D184" s="116">
        <v>33</v>
      </c>
      <c r="E184" s="117">
        <v>1506000</v>
      </c>
      <c r="F184" s="117">
        <v>0</v>
      </c>
      <c r="G184" s="117">
        <v>0</v>
      </c>
      <c r="H184" s="117">
        <v>8156000</v>
      </c>
      <c r="I184" s="117">
        <v>0</v>
      </c>
      <c r="J184" s="117">
        <v>0</v>
      </c>
      <c r="K184" s="117">
        <v>-5441000</v>
      </c>
      <c r="L184" s="117">
        <v>3000</v>
      </c>
      <c r="M184" s="117">
        <v>0</v>
      </c>
      <c r="N184" s="117">
        <v>6000</v>
      </c>
      <c r="O184" s="117">
        <v>625000</v>
      </c>
      <c r="P184" s="117">
        <v>0</v>
      </c>
      <c r="Q184" s="117">
        <v>0</v>
      </c>
      <c r="R184" s="118" t="s">
        <v>794</v>
      </c>
      <c r="S184" s="116">
        <v>11040033</v>
      </c>
      <c r="T184" s="100"/>
      <c r="U184" s="100"/>
      <c r="V184" s="100"/>
      <c r="W184" s="100"/>
      <c r="X184" s="100"/>
      <c r="Y184" s="100"/>
      <c r="Z184" s="100"/>
      <c r="AA184" s="101"/>
      <c r="AB184" s="101"/>
    </row>
    <row r="185" spans="1:28" ht="15">
      <c r="A185" s="109" t="str">
        <f>INDEX('Tabel 3.1'!$C$9:$C$579,MATCH('Data -enkelt, resultat'!S181,'Tabel 3.1'!$IV$9:$IV$579,0))&amp;" - "&amp;INDEX('Tabel 3.1'!$D$9:$D$579,MATCH('Data -enkelt, resultat'!S181,'Tabel 3.1'!$IV$9:$IV$579,0))</f>
        <v>Sydinvest - Virksomhedsobligationer HY Akkumulerende</v>
      </c>
      <c r="B185" s="116">
        <v>201412</v>
      </c>
      <c r="C185" s="116">
        <v>11040</v>
      </c>
      <c r="D185" s="116">
        <v>34</v>
      </c>
      <c r="E185" s="117">
        <v>48004000</v>
      </c>
      <c r="F185" s="117">
        <v>0</v>
      </c>
      <c r="G185" s="117">
        <v>0</v>
      </c>
      <c r="H185" s="117">
        <v>119208000</v>
      </c>
      <c r="I185" s="117">
        <v>0</v>
      </c>
      <c r="J185" s="117">
        <v>0</v>
      </c>
      <c r="K185" s="117">
        <v>-108056000</v>
      </c>
      <c r="L185" s="117">
        <v>1097000</v>
      </c>
      <c r="M185" s="117">
        <v>-1000</v>
      </c>
      <c r="N185" s="117">
        <v>890000</v>
      </c>
      <c r="O185" s="117">
        <v>12089000</v>
      </c>
      <c r="P185" s="117">
        <v>0</v>
      </c>
      <c r="Q185" s="117">
        <v>0</v>
      </c>
      <c r="R185" s="118" t="s">
        <v>794</v>
      </c>
      <c r="S185" s="116">
        <v>11040034</v>
      </c>
      <c r="T185" s="100"/>
      <c r="U185" s="100"/>
      <c r="V185" s="100"/>
      <c r="W185" s="100"/>
      <c r="X185" s="100"/>
      <c r="Y185" s="100"/>
      <c r="Z185" s="100"/>
      <c r="AA185" s="101"/>
      <c r="AB185" s="101"/>
    </row>
    <row r="186" spans="1:28" ht="15">
      <c r="A186" s="109" t="str">
        <f>INDEX('Tabel 3.1'!$C$9:$C$579,MATCH('Data -enkelt, resultat'!S182,'Tabel 3.1'!$IV$9:$IV$579,0))&amp;" - "&amp;INDEX('Tabel 3.1'!$D$9:$D$579,MATCH('Data -enkelt, resultat'!S182,'Tabel 3.1'!$IV$9:$IV$579,0))</f>
        <v>Sydinvest - HøjrenteLande Long/Short Akkumulerende</v>
      </c>
      <c r="B186" s="116">
        <v>201412</v>
      </c>
      <c r="C186" s="116">
        <v>11040</v>
      </c>
      <c r="D186" s="116">
        <v>35</v>
      </c>
      <c r="E186" s="117">
        <v>97000</v>
      </c>
      <c r="F186" s="117">
        <v>4000</v>
      </c>
      <c r="G186" s="117">
        <v>11186000</v>
      </c>
      <c r="H186" s="117">
        <v>0</v>
      </c>
      <c r="I186" s="117">
        <v>59191000</v>
      </c>
      <c r="J186" s="117">
        <v>0</v>
      </c>
      <c r="K186" s="117">
        <v>41000</v>
      </c>
      <c r="L186" s="117">
        <v>2790000</v>
      </c>
      <c r="M186" s="117">
        <v>9000</v>
      </c>
      <c r="N186" s="117">
        <v>3080000</v>
      </c>
      <c r="O186" s="117">
        <v>6556000</v>
      </c>
      <c r="P186" s="117">
        <v>0</v>
      </c>
      <c r="Q186" s="117">
        <v>1034000</v>
      </c>
      <c r="R186" s="118" t="s">
        <v>794</v>
      </c>
      <c r="S186" s="116">
        <v>11040035</v>
      </c>
      <c r="T186" s="100"/>
      <c r="U186" s="100"/>
      <c r="V186" s="100"/>
      <c r="W186" s="100"/>
      <c r="X186" s="100"/>
      <c r="Y186" s="100"/>
      <c r="Z186" s="100"/>
      <c r="AA186" s="101"/>
      <c r="AB186" s="101"/>
    </row>
    <row r="187" spans="1:28" ht="15">
      <c r="A187" s="109" t="str">
        <f>INDEX('Tabel 3.1'!$C$9:$C$579,MATCH('Data -enkelt, resultat'!S183,'Tabel 3.1'!$IV$9:$IV$579,0))&amp;" - "&amp;INDEX('Tabel 3.1'!$D$9:$D$579,MATCH('Data -enkelt, resultat'!S183,'Tabel 3.1'!$IV$9:$IV$579,0))</f>
        <v>Sydinvest - Dannebrog Akkumulerende</v>
      </c>
      <c r="B187" s="116">
        <v>201412</v>
      </c>
      <c r="C187" s="116">
        <v>11040</v>
      </c>
      <c r="D187" s="116">
        <v>36</v>
      </c>
      <c r="E187" s="117">
        <v>36000</v>
      </c>
      <c r="F187" s="117">
        <v>3000</v>
      </c>
      <c r="G187" s="117">
        <v>4345000</v>
      </c>
      <c r="H187" s="117">
        <v>0</v>
      </c>
      <c r="I187" s="117">
        <v>23513000</v>
      </c>
      <c r="J187" s="117">
        <v>0</v>
      </c>
      <c r="K187" s="117">
        <v>19000</v>
      </c>
      <c r="L187" s="117">
        <v>1281000</v>
      </c>
      <c r="M187" s="117">
        <v>4000</v>
      </c>
      <c r="N187" s="117">
        <v>1075000</v>
      </c>
      <c r="O187" s="117">
        <v>2694000</v>
      </c>
      <c r="P187" s="117">
        <v>0</v>
      </c>
      <c r="Q187" s="117">
        <v>398000</v>
      </c>
      <c r="R187" s="118" t="s">
        <v>794</v>
      </c>
      <c r="S187" s="116">
        <v>11040036</v>
      </c>
      <c r="T187" s="100"/>
      <c r="U187" s="100"/>
      <c r="V187" s="100"/>
      <c r="W187" s="100"/>
      <c r="X187" s="100"/>
      <c r="Y187" s="100"/>
      <c r="Z187" s="100"/>
      <c r="AA187" s="101"/>
      <c r="AB187" s="101"/>
    </row>
    <row r="188" spans="1:28" ht="15">
      <c r="A188" s="109" t="str">
        <f>INDEX('Tabel 3.1'!$C$9:$C$579,MATCH('Data -enkelt, resultat'!S184,'Tabel 3.1'!$IV$9:$IV$579,0))&amp;" - "&amp;INDEX('Tabel 3.1'!$D$9:$D$579,MATCH('Data -enkelt, resultat'!S184,'Tabel 3.1'!$IV$9:$IV$579,0))</f>
        <v>Sydinvest - Globale Indeksobligationer</v>
      </c>
      <c r="B188" s="116">
        <v>201412</v>
      </c>
      <c r="C188" s="116">
        <v>11040</v>
      </c>
      <c r="D188" s="116">
        <v>37</v>
      </c>
      <c r="E188" s="117">
        <v>38802000</v>
      </c>
      <c r="F188" s="117">
        <v>1000</v>
      </c>
      <c r="G188" s="117">
        <v>0</v>
      </c>
      <c r="H188" s="117">
        <v>13349000</v>
      </c>
      <c r="I188" s="117">
        <v>0</v>
      </c>
      <c r="J188" s="117">
        <v>0</v>
      </c>
      <c r="K188" s="117">
        <v>-49318000</v>
      </c>
      <c r="L188" s="117">
        <v>138000</v>
      </c>
      <c r="M188" s="117">
        <v>0</v>
      </c>
      <c r="N188" s="117">
        <v>89000</v>
      </c>
      <c r="O188" s="117">
        <v>6242000</v>
      </c>
      <c r="P188" s="117">
        <v>0</v>
      </c>
      <c r="Q188" s="117">
        <v>0</v>
      </c>
      <c r="R188" s="118" t="s">
        <v>794</v>
      </c>
      <c r="S188" s="116">
        <v>11040037</v>
      </c>
      <c r="T188" s="100"/>
      <c r="U188" s="100"/>
      <c r="V188" s="100"/>
      <c r="W188" s="100"/>
      <c r="X188" s="100"/>
      <c r="Y188" s="100"/>
      <c r="Z188" s="100"/>
      <c r="AA188" s="101"/>
      <c r="AB188" s="101"/>
    </row>
    <row r="189" spans="1:28" ht="15">
      <c r="A189" s="109" t="str">
        <f>INDEX('Tabel 3.1'!$C$9:$C$579,MATCH('Data -enkelt, resultat'!S185,'Tabel 3.1'!$IV$9:$IV$579,0))&amp;" - "&amp;INDEX('Tabel 3.1'!$D$9:$D$579,MATCH('Data -enkelt, resultat'!S185,'Tabel 3.1'!$IV$9:$IV$579,0))</f>
        <v>Sydinvest - Virksomhedsobligationer IG</v>
      </c>
      <c r="B189" s="116">
        <v>201412</v>
      </c>
      <c r="C189" s="116">
        <v>11044</v>
      </c>
      <c r="D189" s="116">
        <v>1</v>
      </c>
      <c r="E189" s="117">
        <v>48397000</v>
      </c>
      <c r="F189" s="117">
        <v>0</v>
      </c>
      <c r="G189" s="117">
        <v>0</v>
      </c>
      <c r="H189" s="117">
        <v>8003000</v>
      </c>
      <c r="I189" s="117">
        <v>-36000</v>
      </c>
      <c r="J189" s="117">
        <v>0</v>
      </c>
      <c r="K189" s="117">
        <v>-6163000</v>
      </c>
      <c r="L189" s="117">
        <v>-9000</v>
      </c>
      <c r="M189" s="117">
        <v>0</v>
      </c>
      <c r="N189" s="117">
        <v>55000</v>
      </c>
      <c r="O189" s="117">
        <v>7624000</v>
      </c>
      <c r="P189" s="117">
        <v>0</v>
      </c>
      <c r="Q189" s="117">
        <v>0</v>
      </c>
      <c r="R189" s="118" t="s">
        <v>794</v>
      </c>
      <c r="S189" s="116">
        <v>11044001</v>
      </c>
      <c r="T189" s="100"/>
      <c r="U189" s="100"/>
      <c r="V189" s="100"/>
      <c r="W189" s="100"/>
      <c r="X189" s="100"/>
      <c r="Y189" s="100"/>
      <c r="Z189" s="100"/>
      <c r="AA189" s="101"/>
      <c r="AB189" s="101"/>
    </row>
    <row r="190" spans="1:28" ht="15">
      <c r="A190" s="109" t="str">
        <f>INDEX('Tabel 3.1'!$C$9:$C$579,MATCH('Data -enkelt, resultat'!S186,'Tabel 3.1'!$IV$9:$IV$579,0))&amp;" - "&amp;INDEX('Tabel 3.1'!$D$9:$D$579,MATCH('Data -enkelt, resultat'!S186,'Tabel 3.1'!$IV$9:$IV$579,0))</f>
        <v>Sydinvest - Globale EM-aktier</v>
      </c>
      <c r="B190" s="116">
        <v>201412</v>
      </c>
      <c r="C190" s="116">
        <v>11044</v>
      </c>
      <c r="D190" s="116">
        <v>2</v>
      </c>
      <c r="E190" s="117">
        <v>1429000</v>
      </c>
      <c r="F190" s="117">
        <v>1000</v>
      </c>
      <c r="G190" s="117">
        <v>3239000</v>
      </c>
      <c r="H190" s="117">
        <v>2750000</v>
      </c>
      <c r="I190" s="117">
        <v>12672000</v>
      </c>
      <c r="J190" s="117">
        <v>0</v>
      </c>
      <c r="K190" s="117">
        <v>0</v>
      </c>
      <c r="L190" s="117">
        <v>2000</v>
      </c>
      <c r="M190" s="117">
        <v>2000</v>
      </c>
      <c r="N190" s="117">
        <v>293000</v>
      </c>
      <c r="O190" s="117">
        <v>1567000</v>
      </c>
      <c r="P190" s="117">
        <v>0</v>
      </c>
      <c r="Q190" s="117">
        <v>119000</v>
      </c>
      <c r="R190" s="118" t="s">
        <v>794</v>
      </c>
      <c r="S190" s="116">
        <v>11044002</v>
      </c>
      <c r="T190" s="100"/>
      <c r="U190" s="100"/>
      <c r="V190" s="100"/>
      <c r="W190" s="100"/>
      <c r="X190" s="100"/>
      <c r="Y190" s="100"/>
      <c r="Z190" s="100"/>
      <c r="AA190" s="101"/>
      <c r="AB190" s="101"/>
    </row>
    <row r="191" spans="1:28" ht="15">
      <c r="A191" s="109" t="str">
        <f>INDEX('Tabel 3.1'!$C$9:$C$579,MATCH('Data -enkelt, resultat'!S187,'Tabel 3.1'!$IV$9:$IV$579,0))&amp;" - "&amp;INDEX('Tabel 3.1'!$D$9:$D$579,MATCH('Data -enkelt, resultat'!S187,'Tabel 3.1'!$IV$9:$IV$579,0))</f>
        <v>Sydinvest - Globale EM-aktier Akkumulerende</v>
      </c>
      <c r="B191" s="116">
        <v>201412</v>
      </c>
      <c r="C191" s="116">
        <v>11044</v>
      </c>
      <c r="D191" s="116">
        <v>5</v>
      </c>
      <c r="E191" s="117">
        <v>0</v>
      </c>
      <c r="F191" s="117">
        <v>21000</v>
      </c>
      <c r="G191" s="117">
        <v>104719000</v>
      </c>
      <c r="H191" s="117">
        <v>0</v>
      </c>
      <c r="I191" s="117">
        <v>413431000</v>
      </c>
      <c r="J191" s="117">
        <v>0</v>
      </c>
      <c r="K191" s="117">
        <v>0</v>
      </c>
      <c r="L191" s="117">
        <v>1092000</v>
      </c>
      <c r="M191" s="117">
        <v>82000</v>
      </c>
      <c r="N191" s="117">
        <v>5331000</v>
      </c>
      <c r="O191" s="117">
        <v>42976000</v>
      </c>
      <c r="P191" s="117">
        <v>0</v>
      </c>
      <c r="Q191" s="117">
        <v>6149000</v>
      </c>
      <c r="R191" s="118" t="s">
        <v>794</v>
      </c>
      <c r="S191" s="116">
        <v>11044005</v>
      </c>
      <c r="T191" s="100"/>
      <c r="U191" s="100"/>
      <c r="V191" s="100"/>
      <c r="W191" s="100"/>
      <c r="X191" s="100"/>
      <c r="Y191" s="100"/>
      <c r="Z191" s="100"/>
      <c r="AA191" s="101"/>
      <c r="AB191" s="101"/>
    </row>
    <row r="192" spans="1:28" ht="15">
      <c r="A192" s="109" t="str">
        <f>INDEX('Tabel 3.1'!$C$9:$C$579,MATCH('Data -enkelt, resultat'!S188,'Tabel 3.1'!$IV$9:$IV$579,0))&amp;" - "&amp;INDEX('Tabel 3.1'!$D$9:$D$579,MATCH('Data -enkelt, resultat'!S188,'Tabel 3.1'!$IV$9:$IV$579,0))</f>
        <v>Sydinvest - Virksomhedsobligationer HY 2017</v>
      </c>
      <c r="B192" s="116">
        <v>201412</v>
      </c>
      <c r="C192" s="116">
        <v>11044</v>
      </c>
      <c r="D192" s="116">
        <v>7</v>
      </c>
      <c r="E192" s="117">
        <v>16000</v>
      </c>
      <c r="F192" s="117">
        <v>0</v>
      </c>
      <c r="G192" s="117">
        <v>19845000</v>
      </c>
      <c r="H192" s="117">
        <v>0</v>
      </c>
      <c r="I192" s="117">
        <v>35000000</v>
      </c>
      <c r="J192" s="117">
        <v>0</v>
      </c>
      <c r="K192" s="117">
        <v>0</v>
      </c>
      <c r="L192" s="117">
        <v>996000</v>
      </c>
      <c r="M192" s="117">
        <v>30000</v>
      </c>
      <c r="N192" s="117">
        <v>3675000</v>
      </c>
      <c r="O192" s="117">
        <v>9429000</v>
      </c>
      <c r="P192" s="117">
        <v>0</v>
      </c>
      <c r="Q192" s="117">
        <v>706000</v>
      </c>
      <c r="R192" s="118" t="s">
        <v>794</v>
      </c>
      <c r="S192" s="116">
        <v>11044007</v>
      </c>
      <c r="T192" s="100"/>
      <c r="U192" s="100"/>
      <c r="V192" s="100"/>
      <c r="W192" s="100"/>
      <c r="X192" s="100"/>
      <c r="Y192" s="100"/>
      <c r="Z192" s="100"/>
      <c r="AA192" s="101"/>
      <c r="AB192" s="101"/>
    </row>
    <row r="193" spans="1:28" ht="15">
      <c r="A193" s="109" t="str">
        <f>INDEX('Tabel 3.1'!$C$9:$C$579,MATCH('Data -enkelt, resultat'!S189,'Tabel 3.1'!$IV$9:$IV$579,0))&amp;" - "&amp;INDEX('Tabel 3.1'!$D$9:$D$579,MATCH('Data -enkelt, resultat'!S189,'Tabel 3.1'!$IV$9:$IV$579,0))</f>
        <v>Jyske Invest - Jyske Invest Korte Obligationer</v>
      </c>
      <c r="B193" s="116">
        <v>201412</v>
      </c>
      <c r="C193" s="116">
        <v>11044</v>
      </c>
      <c r="D193" s="116">
        <v>9</v>
      </c>
      <c r="E193" s="117">
        <v>0</v>
      </c>
      <c r="F193" s="117">
        <v>0</v>
      </c>
      <c r="G193" s="117">
        <v>4921000</v>
      </c>
      <c r="H193" s="117">
        <v>0</v>
      </c>
      <c r="I193" s="117">
        <v>44594000</v>
      </c>
      <c r="J193" s="117">
        <v>0</v>
      </c>
      <c r="K193" s="117">
        <v>0</v>
      </c>
      <c r="L193" s="117">
        <v>0</v>
      </c>
      <c r="M193" s="117">
        <v>0</v>
      </c>
      <c r="N193" s="117">
        <v>103000</v>
      </c>
      <c r="O193" s="117">
        <v>3585000</v>
      </c>
      <c r="P193" s="117">
        <v>0</v>
      </c>
      <c r="Q193" s="117">
        <v>24000</v>
      </c>
      <c r="R193" s="118" t="s">
        <v>794</v>
      </c>
      <c r="S193" s="116">
        <v>11044009</v>
      </c>
      <c r="T193" s="100"/>
      <c r="U193" s="100"/>
      <c r="V193" s="100"/>
      <c r="W193" s="100"/>
      <c r="X193" s="100"/>
      <c r="Y193" s="100"/>
      <c r="Z193" s="100"/>
      <c r="AA193" s="101"/>
      <c r="AB193" s="101"/>
    </row>
    <row r="194" spans="1:28" ht="15">
      <c r="A194" s="109" t="str">
        <f>INDEX('Tabel 3.1'!$C$9:$C$579,MATCH('Data -enkelt, resultat'!S190,'Tabel 3.1'!$IV$9:$IV$579,0))&amp;" - "&amp;INDEX('Tabel 3.1'!$D$9:$D$579,MATCH('Data -enkelt, resultat'!S190,'Tabel 3.1'!$IV$9:$IV$579,0))</f>
        <v>Jyske Invest - Jyske Invest Obligationer og Aktier</v>
      </c>
      <c r="B194" s="116">
        <v>201412</v>
      </c>
      <c r="C194" s="116">
        <v>11044</v>
      </c>
      <c r="D194" s="116">
        <v>10</v>
      </c>
      <c r="E194" s="117">
        <v>102887000</v>
      </c>
      <c r="F194" s="117">
        <v>0</v>
      </c>
      <c r="G194" s="117">
        <v>0</v>
      </c>
      <c r="H194" s="117">
        <v>229708000</v>
      </c>
      <c r="I194" s="117">
        <v>-482000</v>
      </c>
      <c r="J194" s="117">
        <v>0</v>
      </c>
      <c r="K194" s="117">
        <v>-15235000</v>
      </c>
      <c r="L194" s="117">
        <v>9000</v>
      </c>
      <c r="M194" s="117">
        <v>0</v>
      </c>
      <c r="N194" s="117">
        <v>67000</v>
      </c>
      <c r="O194" s="117">
        <v>25233000</v>
      </c>
      <c r="P194" s="117">
        <v>0</v>
      </c>
      <c r="Q194" s="117">
        <v>0</v>
      </c>
      <c r="R194" s="118" t="s">
        <v>794</v>
      </c>
      <c r="S194" s="116">
        <v>11044010</v>
      </c>
      <c r="T194" s="100"/>
      <c r="U194" s="100"/>
      <c r="V194" s="100"/>
      <c r="W194" s="100"/>
      <c r="X194" s="100"/>
      <c r="Y194" s="100"/>
      <c r="Z194" s="100"/>
      <c r="AA194" s="101"/>
      <c r="AB194" s="101"/>
    </row>
    <row r="195" spans="1:28" ht="15">
      <c r="A195" s="109" t="str">
        <f>INDEX('Tabel 3.1'!$C$9:$C$579,MATCH('Data -enkelt, resultat'!S191,'Tabel 3.1'!$IV$9:$IV$579,0))&amp;" - "&amp;INDEX('Tabel 3.1'!$D$9:$D$579,MATCH('Data -enkelt, resultat'!S191,'Tabel 3.1'!$IV$9:$IV$579,0))</f>
        <v>Jyske Invest - Jyske Invest Globale Aktier</v>
      </c>
      <c r="B195" s="116">
        <v>201412</v>
      </c>
      <c r="C195" s="116">
        <v>11044</v>
      </c>
      <c r="D195" s="116">
        <v>13</v>
      </c>
      <c r="E195" s="117">
        <v>0</v>
      </c>
      <c r="F195" s="117">
        <v>0</v>
      </c>
      <c r="G195" s="117">
        <v>2643000</v>
      </c>
      <c r="H195" s="117">
        <v>0</v>
      </c>
      <c r="I195" s="117">
        <v>-6682000</v>
      </c>
      <c r="J195" s="117">
        <v>0</v>
      </c>
      <c r="K195" s="117">
        <v>0</v>
      </c>
      <c r="L195" s="117">
        <v>-422000</v>
      </c>
      <c r="M195" s="117">
        <v>3000</v>
      </c>
      <c r="N195" s="117">
        <v>221000</v>
      </c>
      <c r="O195" s="117">
        <v>2322000</v>
      </c>
      <c r="P195" s="117">
        <v>0</v>
      </c>
      <c r="Q195" s="117">
        <v>407000</v>
      </c>
      <c r="R195" s="118" t="s">
        <v>794</v>
      </c>
      <c r="S195" s="116">
        <v>11044013</v>
      </c>
      <c r="T195" s="100"/>
      <c r="U195" s="100"/>
      <c r="V195" s="100"/>
      <c r="W195" s="100"/>
      <c r="X195" s="100"/>
      <c r="Y195" s="100"/>
      <c r="Z195" s="100"/>
      <c r="AA195" s="101"/>
      <c r="AB195" s="101"/>
    </row>
    <row r="196" spans="1:28" ht="15">
      <c r="A196" s="109" t="str">
        <f>INDEX('Tabel 3.1'!$C$9:$C$579,MATCH('Data -enkelt, resultat'!S192,'Tabel 3.1'!$IV$9:$IV$579,0))&amp;" - "&amp;INDEX('Tabel 3.1'!$D$9:$D$579,MATCH('Data -enkelt, resultat'!S192,'Tabel 3.1'!$IV$9:$IV$579,0))</f>
        <v>Jyske Invest - Jyske Invest Nye Aktiemarkeder</v>
      </c>
      <c r="B196" s="116">
        <v>201412</v>
      </c>
      <c r="C196" s="116">
        <v>11044</v>
      </c>
      <c r="D196" s="116">
        <v>14</v>
      </c>
      <c r="E196" s="117">
        <v>0</v>
      </c>
      <c r="F196" s="117">
        <v>2000</v>
      </c>
      <c r="G196" s="117">
        <v>8447000</v>
      </c>
      <c r="H196" s="117">
        <v>0</v>
      </c>
      <c r="I196" s="117">
        <v>56556000</v>
      </c>
      <c r="J196" s="117">
        <v>0</v>
      </c>
      <c r="K196" s="117">
        <v>0</v>
      </c>
      <c r="L196" s="117">
        <v>-594000</v>
      </c>
      <c r="M196" s="117">
        <v>2000</v>
      </c>
      <c r="N196" s="117">
        <v>3403000</v>
      </c>
      <c r="O196" s="117">
        <v>4510000</v>
      </c>
      <c r="P196" s="117">
        <v>0</v>
      </c>
      <c r="Q196" s="117">
        <v>-374000</v>
      </c>
      <c r="R196" s="118" t="s">
        <v>794</v>
      </c>
      <c r="S196" s="116">
        <v>11044014</v>
      </c>
      <c r="T196" s="100"/>
      <c r="U196" s="100"/>
      <c r="V196" s="100"/>
      <c r="W196" s="100"/>
      <c r="X196" s="100"/>
      <c r="Y196" s="100"/>
      <c r="Z196" s="100"/>
      <c r="AA196" s="101"/>
      <c r="AB196" s="101"/>
    </row>
    <row r="197" spans="1:28" ht="15">
      <c r="A197" s="109" t="str">
        <f>INDEX('Tabel 3.1'!$C$9:$C$579,MATCH('Data -enkelt, resultat'!S193,'Tabel 3.1'!$IV$9:$IV$579,0))&amp;" - "&amp;INDEX('Tabel 3.1'!$D$9:$D$579,MATCH('Data -enkelt, resultat'!S193,'Tabel 3.1'!$IV$9:$IV$579,0))</f>
        <v>Jyske Invest - Jyske Invest Danske Aktier</v>
      </c>
      <c r="B197" s="116">
        <v>201412</v>
      </c>
      <c r="C197" s="116">
        <v>11044</v>
      </c>
      <c r="D197" s="116">
        <v>15</v>
      </c>
      <c r="E197" s="117">
        <v>0</v>
      </c>
      <c r="F197" s="117">
        <v>4000</v>
      </c>
      <c r="G197" s="117">
        <v>10390000</v>
      </c>
      <c r="H197" s="117">
        <v>0</v>
      </c>
      <c r="I197" s="117">
        <v>9665000</v>
      </c>
      <c r="J197" s="117">
        <v>0</v>
      </c>
      <c r="K197" s="117">
        <v>0</v>
      </c>
      <c r="L197" s="117">
        <v>-90000</v>
      </c>
      <c r="M197" s="117">
        <v>1000</v>
      </c>
      <c r="N197" s="117">
        <v>890000</v>
      </c>
      <c r="O197" s="117">
        <v>4777000</v>
      </c>
      <c r="P197" s="117">
        <v>0</v>
      </c>
      <c r="Q197" s="117">
        <v>308000</v>
      </c>
      <c r="R197" s="118" t="s">
        <v>794</v>
      </c>
      <c r="S197" s="116">
        <v>11044015</v>
      </c>
      <c r="T197" s="100"/>
      <c r="U197" s="100"/>
      <c r="V197" s="100"/>
      <c r="W197" s="100"/>
      <c r="X197" s="100"/>
      <c r="Y197" s="100"/>
      <c r="Z197" s="100"/>
      <c r="AA197" s="101"/>
      <c r="AB197" s="101"/>
    </row>
    <row r="198" spans="1:28" ht="15">
      <c r="A198" s="109" t="str">
        <f>INDEX('Tabel 3.1'!$C$9:$C$579,MATCH('Data -enkelt, resultat'!S194,'Tabel 3.1'!$IV$9:$IV$579,0))&amp;" - "&amp;INDEX('Tabel 3.1'!$D$9:$D$579,MATCH('Data -enkelt, resultat'!S194,'Tabel 3.1'!$IV$9:$IV$579,0))</f>
        <v>Jyske Invest - Jyske Invest Lange Obligationer</v>
      </c>
      <c r="B198" s="116">
        <v>201412</v>
      </c>
      <c r="C198" s="116">
        <v>11044</v>
      </c>
      <c r="D198" s="116">
        <v>16</v>
      </c>
      <c r="E198" s="117">
        <v>93215000</v>
      </c>
      <c r="F198" s="117">
        <v>0</v>
      </c>
      <c r="G198" s="117">
        <v>0</v>
      </c>
      <c r="H198" s="117">
        <v>215273000</v>
      </c>
      <c r="I198" s="117">
        <v>-224000</v>
      </c>
      <c r="J198" s="117">
        <v>0</v>
      </c>
      <c r="K198" s="117">
        <v>-249919000</v>
      </c>
      <c r="L198" s="117">
        <v>5004000</v>
      </c>
      <c r="M198" s="117">
        <v>2000</v>
      </c>
      <c r="N198" s="117">
        <v>766000</v>
      </c>
      <c r="O198" s="117">
        <v>19822000</v>
      </c>
      <c r="P198" s="117">
        <v>0</v>
      </c>
      <c r="Q198" s="117">
        <v>0</v>
      </c>
      <c r="R198" s="118" t="s">
        <v>794</v>
      </c>
      <c r="S198" s="116">
        <v>11044016</v>
      </c>
      <c r="T198" s="100"/>
      <c r="U198" s="100"/>
      <c r="V198" s="100"/>
      <c r="W198" s="100"/>
      <c r="X198" s="100"/>
      <c r="Y198" s="100"/>
      <c r="Z198" s="100"/>
      <c r="AA198" s="101"/>
      <c r="AB198" s="101"/>
    </row>
    <row r="199" spans="1:28" ht="15">
      <c r="A199" s="109" t="str">
        <f>INDEX('Tabel 3.1'!$C$9:$C$579,MATCH('Data -enkelt, resultat'!S195,'Tabel 3.1'!$IV$9:$IV$579,0))&amp;" - "&amp;INDEX('Tabel 3.1'!$D$9:$D$579,MATCH('Data -enkelt, resultat'!S195,'Tabel 3.1'!$IV$9:$IV$579,0))</f>
        <v>Jyske Invest - Jyske Invest Japanske Aktier</v>
      </c>
      <c r="B199" s="116">
        <v>201412</v>
      </c>
      <c r="C199" s="116">
        <v>11044</v>
      </c>
      <c r="D199" s="116">
        <v>17</v>
      </c>
      <c r="E199" s="117">
        <v>0</v>
      </c>
      <c r="F199" s="117">
        <v>0</v>
      </c>
      <c r="G199" s="117">
        <v>20901000</v>
      </c>
      <c r="H199" s="117">
        <v>0</v>
      </c>
      <c r="I199" s="117">
        <v>135627000</v>
      </c>
      <c r="J199" s="117">
        <v>0</v>
      </c>
      <c r="K199" s="117">
        <v>0</v>
      </c>
      <c r="L199" s="117">
        <v>1191000</v>
      </c>
      <c r="M199" s="117">
        <v>22000</v>
      </c>
      <c r="N199" s="117">
        <v>1275000</v>
      </c>
      <c r="O199" s="117">
        <v>8678000</v>
      </c>
      <c r="P199" s="117">
        <v>0</v>
      </c>
      <c r="Q199" s="117">
        <v>1233000</v>
      </c>
      <c r="R199" s="118" t="s">
        <v>794</v>
      </c>
      <c r="S199" s="116">
        <v>11044017</v>
      </c>
      <c r="T199" s="100"/>
      <c r="U199" s="100"/>
      <c r="V199" s="100"/>
      <c r="W199" s="100"/>
      <c r="X199" s="100"/>
      <c r="Y199" s="100"/>
      <c r="Z199" s="100"/>
      <c r="AA199" s="101"/>
      <c r="AB199" s="101"/>
    </row>
    <row r="200" spans="1:28" ht="15">
      <c r="A200" s="109" t="str">
        <f>INDEX('Tabel 3.1'!$C$9:$C$579,MATCH('Data -enkelt, resultat'!S196,'Tabel 3.1'!$IV$9:$IV$579,0))&amp;" - "&amp;INDEX('Tabel 3.1'!$D$9:$D$579,MATCH('Data -enkelt, resultat'!S196,'Tabel 3.1'!$IV$9:$IV$579,0))</f>
        <v>Jyske Invest - Jyske Invest Fjernøsten Aktier</v>
      </c>
      <c r="B200" s="116">
        <v>201412</v>
      </c>
      <c r="C200" s="116">
        <v>11044</v>
      </c>
      <c r="D200" s="116">
        <v>18</v>
      </c>
      <c r="E200" s="117">
        <v>0</v>
      </c>
      <c r="F200" s="117">
        <v>0</v>
      </c>
      <c r="G200" s="117">
        <v>5472000</v>
      </c>
      <c r="H200" s="117">
        <v>0</v>
      </c>
      <c r="I200" s="117">
        <v>-7524000</v>
      </c>
      <c r="J200" s="117">
        <v>0</v>
      </c>
      <c r="K200" s="117">
        <v>0</v>
      </c>
      <c r="L200" s="117">
        <v>-89000</v>
      </c>
      <c r="M200" s="117">
        <v>6000</v>
      </c>
      <c r="N200" s="117">
        <v>187000</v>
      </c>
      <c r="O200" s="117">
        <v>1870000</v>
      </c>
      <c r="P200" s="117">
        <v>0</v>
      </c>
      <c r="Q200" s="117">
        <v>309000</v>
      </c>
      <c r="R200" s="118" t="s">
        <v>794</v>
      </c>
      <c r="S200" s="116">
        <v>11044018</v>
      </c>
      <c r="T200" s="100"/>
      <c r="U200" s="100"/>
      <c r="V200" s="100"/>
      <c r="W200" s="100"/>
      <c r="X200" s="100"/>
      <c r="Y200" s="100"/>
      <c r="Z200" s="100"/>
      <c r="AA200" s="101"/>
      <c r="AB200" s="101"/>
    </row>
    <row r="201" spans="1:28" ht="15">
      <c r="A201" s="109" t="str">
        <f>INDEX('Tabel 3.1'!$C$9:$C$579,MATCH('Data -enkelt, resultat'!S197,'Tabel 3.1'!$IV$9:$IV$579,0))&amp;" - "&amp;INDEX('Tabel 3.1'!$D$9:$D$579,MATCH('Data -enkelt, resultat'!S197,'Tabel 3.1'!$IV$9:$IV$579,0))</f>
        <v>Jyske Invest - Jyske Invest Europæiske Aktier</v>
      </c>
      <c r="B201" s="116">
        <v>201412</v>
      </c>
      <c r="C201" s="116">
        <v>11044</v>
      </c>
      <c r="D201" s="116">
        <v>19</v>
      </c>
      <c r="E201" s="117">
        <v>0</v>
      </c>
      <c r="F201" s="117">
        <v>0</v>
      </c>
      <c r="G201" s="117">
        <v>4089000</v>
      </c>
      <c r="H201" s="117">
        <v>0</v>
      </c>
      <c r="I201" s="117">
        <v>-34248000</v>
      </c>
      <c r="J201" s="117">
        <v>0</v>
      </c>
      <c r="K201" s="117">
        <v>0</v>
      </c>
      <c r="L201" s="117">
        <v>104000</v>
      </c>
      <c r="M201" s="117">
        <v>8000</v>
      </c>
      <c r="N201" s="117">
        <v>256000</v>
      </c>
      <c r="O201" s="117">
        <v>1511000</v>
      </c>
      <c r="P201" s="117">
        <v>0</v>
      </c>
      <c r="Q201" s="117">
        <v>636000</v>
      </c>
      <c r="R201" s="118" t="s">
        <v>794</v>
      </c>
      <c r="S201" s="116">
        <v>11044019</v>
      </c>
      <c r="T201" s="100"/>
      <c r="U201" s="100"/>
      <c r="V201" s="100"/>
      <c r="W201" s="100"/>
      <c r="X201" s="100"/>
      <c r="Y201" s="100"/>
      <c r="Z201" s="100"/>
      <c r="AA201" s="101"/>
      <c r="AB201" s="101"/>
    </row>
    <row r="202" spans="1:28" ht="15">
      <c r="A202" s="109" t="str">
        <f>INDEX('Tabel 3.1'!$C$9:$C$579,MATCH('Data -enkelt, resultat'!S198,'Tabel 3.1'!$IV$9:$IV$579,0))&amp;" - "&amp;INDEX('Tabel 3.1'!$D$9:$D$579,MATCH('Data -enkelt, resultat'!S198,'Tabel 3.1'!$IV$9:$IV$579,0))</f>
        <v>Jyske Invest - Jyske Invest Nye Obligationsmarkeder</v>
      </c>
      <c r="B202" s="116">
        <v>201412</v>
      </c>
      <c r="C202" s="116">
        <v>11044</v>
      </c>
      <c r="D202" s="116">
        <v>23</v>
      </c>
      <c r="E202" s="117">
        <v>0</v>
      </c>
      <c r="F202" s="117">
        <v>27000</v>
      </c>
      <c r="G202" s="117">
        <v>33809000</v>
      </c>
      <c r="H202" s="117">
        <v>0</v>
      </c>
      <c r="I202" s="117">
        <v>194436000</v>
      </c>
      <c r="J202" s="117">
        <v>0</v>
      </c>
      <c r="K202" s="117">
        <v>0</v>
      </c>
      <c r="L202" s="117">
        <v>1420000</v>
      </c>
      <c r="M202" s="117">
        <v>27000</v>
      </c>
      <c r="N202" s="117">
        <v>3315000</v>
      </c>
      <c r="O202" s="117">
        <v>20955000</v>
      </c>
      <c r="P202" s="117">
        <v>0</v>
      </c>
      <c r="Q202" s="117">
        <v>172000</v>
      </c>
      <c r="R202" s="118" t="s">
        <v>794</v>
      </c>
      <c r="S202" s="116">
        <v>11044023</v>
      </c>
      <c r="T202" s="100"/>
      <c r="U202" s="100"/>
      <c r="V202" s="100"/>
      <c r="W202" s="100"/>
      <c r="X202" s="100"/>
      <c r="Y202" s="100"/>
      <c r="Z202" s="100"/>
      <c r="AA202" s="101"/>
      <c r="AB202" s="101"/>
    </row>
    <row r="203" spans="1:28" ht="15">
      <c r="A203" s="109" t="str">
        <f>INDEX('Tabel 3.1'!$C$9:$C$579,MATCH('Data -enkelt, resultat'!S199,'Tabel 3.1'!$IV$9:$IV$579,0))&amp;" - "&amp;INDEX('Tabel 3.1'!$D$9:$D$579,MATCH('Data -enkelt, resultat'!S199,'Tabel 3.1'!$IV$9:$IV$579,0))</f>
        <v>Jyske Invest - Jyske Invest USA Aktier</v>
      </c>
      <c r="B203" s="116">
        <v>201412</v>
      </c>
      <c r="C203" s="116">
        <v>11044</v>
      </c>
      <c r="D203" s="116">
        <v>24</v>
      </c>
      <c r="E203" s="117">
        <v>9790000</v>
      </c>
      <c r="F203" s="117">
        <v>0</v>
      </c>
      <c r="G203" s="117">
        <v>0</v>
      </c>
      <c r="H203" s="117">
        <v>21165000</v>
      </c>
      <c r="I203" s="117">
        <v>-38000</v>
      </c>
      <c r="J203" s="117">
        <v>0</v>
      </c>
      <c r="K203" s="117">
        <v>-12359000</v>
      </c>
      <c r="L203" s="117">
        <v>174000</v>
      </c>
      <c r="M203" s="117">
        <v>0</v>
      </c>
      <c r="N203" s="117">
        <v>57000</v>
      </c>
      <c r="O203" s="117">
        <v>1976000</v>
      </c>
      <c r="P203" s="117">
        <v>0</v>
      </c>
      <c r="Q203" s="117">
        <v>0</v>
      </c>
      <c r="R203" s="118" t="s">
        <v>794</v>
      </c>
      <c r="S203" s="116">
        <v>11044024</v>
      </c>
      <c r="T203" s="100"/>
      <c r="U203" s="100"/>
      <c r="V203" s="100"/>
      <c r="W203" s="100"/>
      <c r="X203" s="100"/>
      <c r="Y203" s="100"/>
      <c r="Z203" s="100"/>
      <c r="AA203" s="101"/>
      <c r="AB203" s="101"/>
    </row>
    <row r="204" spans="1:28" ht="15">
      <c r="A204" s="109" t="str">
        <f>INDEX('Tabel 3.1'!$C$9:$C$579,MATCH('Data -enkelt, resultat'!S200,'Tabel 3.1'!$IV$9:$IV$579,0))&amp;" - "&amp;INDEX('Tabel 3.1'!$D$9:$D$579,MATCH('Data -enkelt, resultat'!S200,'Tabel 3.1'!$IV$9:$IV$579,0))</f>
        <v>Jyske Invest - Jyske Invest Latinamerikanske Aktier</v>
      </c>
      <c r="B204" s="116">
        <v>201412</v>
      </c>
      <c r="C204" s="116">
        <v>11044</v>
      </c>
      <c r="D204" s="116">
        <v>27</v>
      </c>
      <c r="E204" s="117">
        <v>174878000</v>
      </c>
      <c r="F204" s="117">
        <v>3000</v>
      </c>
      <c r="G204" s="117">
        <v>0</v>
      </c>
      <c r="H204" s="117">
        <v>173777000</v>
      </c>
      <c r="I204" s="117">
        <v>-265000</v>
      </c>
      <c r="J204" s="117">
        <v>0</v>
      </c>
      <c r="K204" s="117">
        <v>-176699000</v>
      </c>
      <c r="L204" s="117">
        <v>792000</v>
      </c>
      <c r="M204" s="117">
        <v>1000</v>
      </c>
      <c r="N204" s="117">
        <v>1467000</v>
      </c>
      <c r="O204" s="117">
        <v>32328000</v>
      </c>
      <c r="P204" s="117">
        <v>0</v>
      </c>
      <c r="Q204" s="117">
        <v>0</v>
      </c>
      <c r="R204" s="118" t="s">
        <v>794</v>
      </c>
      <c r="S204" s="116">
        <v>11044027</v>
      </c>
      <c r="T204" s="100"/>
      <c r="U204" s="100"/>
      <c r="V204" s="100"/>
      <c r="W204" s="100"/>
      <c r="X204" s="100"/>
      <c r="Y204" s="100"/>
      <c r="Z204" s="100"/>
      <c r="AA204" s="101"/>
      <c r="AB204" s="101"/>
    </row>
    <row r="205" spans="1:28" ht="15">
      <c r="A205" s="109" t="str">
        <f>INDEX('Tabel 3.1'!$C$9:$C$579,MATCH('Data -enkelt, resultat'!S201,'Tabel 3.1'!$IV$9:$IV$579,0))&amp;" - "&amp;INDEX('Tabel 3.1'!$D$9:$D$579,MATCH('Data -enkelt, resultat'!S201,'Tabel 3.1'!$IV$9:$IV$579,0))</f>
        <v>Jyske Invest - Jyske Invest Russiske Aktier</v>
      </c>
      <c r="B205" s="116">
        <v>201412</v>
      </c>
      <c r="C205" s="116">
        <v>11044</v>
      </c>
      <c r="D205" s="116">
        <v>28</v>
      </c>
      <c r="E205" s="117">
        <v>0</v>
      </c>
      <c r="F205" s="117">
        <v>0</v>
      </c>
      <c r="G205" s="117">
        <v>19579000</v>
      </c>
      <c r="H205" s="117">
        <v>0</v>
      </c>
      <c r="I205" s="117">
        <v>64099000</v>
      </c>
      <c r="J205" s="117">
        <v>0</v>
      </c>
      <c r="K205" s="117">
        <v>0</v>
      </c>
      <c r="L205" s="117">
        <v>728000</v>
      </c>
      <c r="M205" s="117">
        <v>30000</v>
      </c>
      <c r="N205" s="117">
        <v>2350000</v>
      </c>
      <c r="O205" s="117">
        <v>7763000</v>
      </c>
      <c r="P205" s="117">
        <v>0</v>
      </c>
      <c r="Q205" s="117">
        <v>1494000</v>
      </c>
      <c r="R205" s="118" t="s">
        <v>794</v>
      </c>
      <c r="S205" s="116">
        <v>11044028</v>
      </c>
      <c r="T205" s="100"/>
      <c r="U205" s="100"/>
      <c r="V205" s="100"/>
      <c r="W205" s="100"/>
      <c r="X205" s="100"/>
      <c r="Y205" s="100"/>
      <c r="Z205" s="100"/>
      <c r="AA205" s="101"/>
      <c r="AB205" s="101"/>
    </row>
    <row r="206" spans="1:28" ht="15">
      <c r="A206" s="109" t="str">
        <f>INDEX('Tabel 3.1'!$C$9:$C$579,MATCH('Data -enkelt, resultat'!S202,'Tabel 3.1'!$IV$9:$IV$579,0))&amp;" - "&amp;INDEX('Tabel 3.1'!$D$9:$D$579,MATCH('Data -enkelt, resultat'!S202,'Tabel 3.1'!$IV$9:$IV$579,0))</f>
        <v>Jyske Invest - Jyske Invest Favorit Aktier</v>
      </c>
      <c r="B206" s="116">
        <v>201412</v>
      </c>
      <c r="C206" s="116">
        <v>11044</v>
      </c>
      <c r="D206" s="116">
        <v>29</v>
      </c>
      <c r="E206" s="117">
        <v>1000</v>
      </c>
      <c r="F206" s="117">
        <v>0</v>
      </c>
      <c r="G206" s="117">
        <v>10088000</v>
      </c>
      <c r="H206" s="117">
        <v>192000</v>
      </c>
      <c r="I206" s="117">
        <v>235675000</v>
      </c>
      <c r="J206" s="117">
        <v>0</v>
      </c>
      <c r="K206" s="117">
        <v>0</v>
      </c>
      <c r="L206" s="117">
        <v>959000</v>
      </c>
      <c r="M206" s="117">
        <v>-10000</v>
      </c>
      <c r="N206" s="117">
        <v>2217000</v>
      </c>
      <c r="O206" s="117">
        <v>8382000</v>
      </c>
      <c r="P206" s="117">
        <v>0</v>
      </c>
      <c r="Q206" s="117">
        <v>0</v>
      </c>
      <c r="R206" s="118" t="s">
        <v>794</v>
      </c>
      <c r="S206" s="116">
        <v>11044029</v>
      </c>
      <c r="T206" s="100"/>
      <c r="U206" s="100"/>
      <c r="V206" s="100"/>
      <c r="W206" s="100"/>
      <c r="X206" s="100"/>
      <c r="Y206" s="100"/>
      <c r="Z206" s="100"/>
      <c r="AA206" s="101"/>
      <c r="AB206" s="101"/>
    </row>
    <row r="207" spans="1:28" ht="15">
      <c r="A207" s="109" t="str">
        <f>INDEX('Tabel 3.1'!$C$9:$C$579,MATCH('Data -enkelt, resultat'!S203,'Tabel 3.1'!$IV$9:$IV$579,0))&amp;" - "&amp;INDEX('Tabel 3.1'!$D$9:$D$579,MATCH('Data -enkelt, resultat'!S203,'Tabel 3.1'!$IV$9:$IV$579,0))</f>
        <v>Jyske Invest - Jyske Invest Favorit Obligationer</v>
      </c>
      <c r="B207" s="116">
        <v>201412</v>
      </c>
      <c r="C207" s="116">
        <v>11044</v>
      </c>
      <c r="D207" s="116">
        <v>30</v>
      </c>
      <c r="E207" s="117">
        <v>171566000</v>
      </c>
      <c r="F207" s="117">
        <v>0</v>
      </c>
      <c r="G207" s="117">
        <v>0</v>
      </c>
      <c r="H207" s="117">
        <v>-12244000</v>
      </c>
      <c r="I207" s="117">
        <v>-450000</v>
      </c>
      <c r="J207" s="117">
        <v>0</v>
      </c>
      <c r="K207" s="117">
        <v>2797000</v>
      </c>
      <c r="L207" s="117">
        <v>3915000</v>
      </c>
      <c r="M207" s="117">
        <v>0</v>
      </c>
      <c r="N207" s="117">
        <v>1478000</v>
      </c>
      <c r="O207" s="117">
        <v>32319000</v>
      </c>
      <c r="P207" s="117">
        <v>0</v>
      </c>
      <c r="Q207" s="117">
        <v>1600000</v>
      </c>
      <c r="R207" s="118" t="s">
        <v>794</v>
      </c>
      <c r="S207" s="116">
        <v>11044030</v>
      </c>
      <c r="T207" s="100"/>
      <c r="U207" s="100"/>
      <c r="V207" s="100"/>
      <c r="W207" s="100"/>
      <c r="X207" s="100"/>
      <c r="Y207" s="100"/>
      <c r="Z207" s="100"/>
      <c r="AA207" s="101"/>
      <c r="AB207" s="101"/>
    </row>
    <row r="208" spans="1:28" ht="15">
      <c r="A208" s="109" t="str">
        <f>INDEX('Tabel 3.1'!$C$9:$C$579,MATCH('Data -enkelt, resultat'!S204,'Tabel 3.1'!$IV$9:$IV$579,0))&amp;" - "&amp;INDEX('Tabel 3.1'!$D$9:$D$579,MATCH('Data -enkelt, resultat'!S204,'Tabel 3.1'!$IV$9:$IV$579,0))</f>
        <v>Jyske Invest - Jyske Invest Virksomhedsobligationer</v>
      </c>
      <c r="B208" s="116">
        <v>201412</v>
      </c>
      <c r="C208" s="116">
        <v>11044</v>
      </c>
      <c r="D208" s="116">
        <v>31</v>
      </c>
      <c r="E208" s="117">
        <v>132000</v>
      </c>
      <c r="F208" s="117">
        <v>0</v>
      </c>
      <c r="G208" s="117">
        <v>5429000</v>
      </c>
      <c r="H208" s="117">
        <v>0</v>
      </c>
      <c r="I208" s="117">
        <v>43263000</v>
      </c>
      <c r="J208" s="117">
        <v>0</v>
      </c>
      <c r="K208" s="117">
        <v>0</v>
      </c>
      <c r="L208" s="117">
        <v>-146000</v>
      </c>
      <c r="M208" s="117">
        <v>0</v>
      </c>
      <c r="N208" s="117">
        <v>187000</v>
      </c>
      <c r="O208" s="117">
        <v>2308000</v>
      </c>
      <c r="P208" s="117">
        <v>0</v>
      </c>
      <c r="Q208" s="117">
        <v>545000</v>
      </c>
      <c r="R208" s="118" t="s">
        <v>794</v>
      </c>
      <c r="S208" s="116">
        <v>11044031</v>
      </c>
      <c r="T208" s="100"/>
      <c r="U208" s="100"/>
      <c r="V208" s="100"/>
      <c r="W208" s="100"/>
      <c r="X208" s="100"/>
      <c r="Y208" s="100"/>
      <c r="Z208" s="100"/>
      <c r="AA208" s="101"/>
      <c r="AB208" s="101"/>
    </row>
    <row r="209" spans="1:28" ht="15">
      <c r="A209" s="109" t="str">
        <f>INDEX('Tabel 3.1'!$C$9:$C$579,MATCH('Data -enkelt, resultat'!S205,'Tabel 3.1'!$IV$9:$IV$579,0))&amp;" - "&amp;INDEX('Tabel 3.1'!$D$9:$D$579,MATCH('Data -enkelt, resultat'!S205,'Tabel 3.1'!$IV$9:$IV$579,0))</f>
        <v>Jyske Invest - Jyske Invest Kinesiske Aktier</v>
      </c>
      <c r="B209" s="116">
        <v>201412</v>
      </c>
      <c r="C209" s="116">
        <v>11044</v>
      </c>
      <c r="D209" s="116">
        <v>33</v>
      </c>
      <c r="E209" s="117">
        <v>24667000</v>
      </c>
      <c r="F209" s="117">
        <v>0</v>
      </c>
      <c r="G209" s="117">
        <v>0</v>
      </c>
      <c r="H209" s="117">
        <v>23223000</v>
      </c>
      <c r="I209" s="117">
        <v>-112000</v>
      </c>
      <c r="J209" s="117">
        <v>0</v>
      </c>
      <c r="K209" s="117">
        <v>7364000</v>
      </c>
      <c r="L209" s="117">
        <v>-60000</v>
      </c>
      <c r="M209" s="117">
        <v>0</v>
      </c>
      <c r="N209" s="117">
        <v>333000</v>
      </c>
      <c r="O209" s="117">
        <v>5289000</v>
      </c>
      <c r="P209" s="117">
        <v>0</v>
      </c>
      <c r="Q209" s="117">
        <v>0</v>
      </c>
      <c r="R209" s="118" t="s">
        <v>794</v>
      </c>
      <c r="S209" s="116">
        <v>11044033</v>
      </c>
      <c r="T209" s="100"/>
      <c r="U209" s="100"/>
      <c r="V209" s="100"/>
      <c r="W209" s="100"/>
      <c r="X209" s="100"/>
      <c r="Y209" s="100"/>
      <c r="Z209" s="100"/>
      <c r="AA209" s="101"/>
      <c r="AB209" s="101"/>
    </row>
    <row r="210" spans="1:28" ht="15">
      <c r="A210" s="109" t="str">
        <f>INDEX('Tabel 3.1'!$C$9:$C$579,MATCH('Data -enkelt, resultat'!S206,'Tabel 3.1'!$IV$9:$IV$579,0))&amp;" - "&amp;INDEX('Tabel 3.1'!$D$9:$D$579,MATCH('Data -enkelt, resultat'!S206,'Tabel 3.1'!$IV$9:$IV$579,0))</f>
        <v>Jyske Invest - Jyske Invest Indiske Aktier</v>
      </c>
      <c r="B210" s="116">
        <v>201412</v>
      </c>
      <c r="C210" s="116">
        <v>11044</v>
      </c>
      <c r="D210" s="116">
        <v>34</v>
      </c>
      <c r="E210" s="117">
        <v>0</v>
      </c>
      <c r="F210" s="117">
        <v>21000</v>
      </c>
      <c r="G210" s="117">
        <v>20316000</v>
      </c>
      <c r="H210" s="117">
        <v>0</v>
      </c>
      <c r="I210" s="117">
        <v>79574000</v>
      </c>
      <c r="J210" s="117">
        <v>0</v>
      </c>
      <c r="K210" s="117">
        <v>0</v>
      </c>
      <c r="L210" s="117">
        <v>291000</v>
      </c>
      <c r="M210" s="117">
        <v>7000</v>
      </c>
      <c r="N210" s="117">
        <v>1002000</v>
      </c>
      <c r="O210" s="117">
        <v>7706000</v>
      </c>
      <c r="P210" s="117">
        <v>0</v>
      </c>
      <c r="Q210" s="117">
        <v>1243000</v>
      </c>
      <c r="R210" s="118" t="s">
        <v>794</v>
      </c>
      <c r="S210" s="116">
        <v>11044034</v>
      </c>
      <c r="T210" s="100"/>
      <c r="U210" s="100"/>
      <c r="V210" s="100"/>
      <c r="W210" s="100"/>
      <c r="X210" s="100"/>
      <c r="Y210" s="100"/>
      <c r="Z210" s="100"/>
      <c r="AA210" s="101"/>
      <c r="AB210" s="101"/>
    </row>
    <row r="211" spans="1:28" ht="15">
      <c r="A211" s="109" t="str">
        <f>INDEX('Tabel 3.1'!$C$9:$C$579,MATCH('Data -enkelt, resultat'!S207,'Tabel 3.1'!$IV$9:$IV$579,0))&amp;" - "&amp;INDEX('Tabel 3.1'!$D$9:$D$579,MATCH('Data -enkelt, resultat'!S207,'Tabel 3.1'!$IV$9:$IV$579,0))</f>
        <v>Jyske Invest - Jyske Invest Nye Obligationsmarkeder Valuta</v>
      </c>
      <c r="B211" s="116">
        <v>201412</v>
      </c>
      <c r="C211" s="116">
        <v>11044</v>
      </c>
      <c r="D211" s="116">
        <v>35</v>
      </c>
      <c r="E211" s="117">
        <v>0</v>
      </c>
      <c r="F211" s="117">
        <v>1000</v>
      </c>
      <c r="G211" s="117">
        <v>7965000</v>
      </c>
      <c r="H211" s="117">
        <v>0</v>
      </c>
      <c r="I211" s="117">
        <v>-5689000</v>
      </c>
      <c r="J211" s="117">
        <v>0</v>
      </c>
      <c r="K211" s="117">
        <v>0</v>
      </c>
      <c r="L211" s="117">
        <v>-151000</v>
      </c>
      <c r="M211" s="117">
        <v>7000</v>
      </c>
      <c r="N211" s="117">
        <v>221000</v>
      </c>
      <c r="O211" s="117">
        <v>1729000</v>
      </c>
      <c r="P211" s="117">
        <v>0</v>
      </c>
      <c r="Q211" s="117">
        <v>330000</v>
      </c>
      <c r="R211" s="118" t="s">
        <v>794</v>
      </c>
      <c r="S211" s="116">
        <v>11044035</v>
      </c>
      <c r="T211" s="100"/>
      <c r="U211" s="100"/>
      <c r="V211" s="100"/>
      <c r="W211" s="100"/>
      <c r="X211" s="100"/>
      <c r="Y211" s="100"/>
      <c r="Z211" s="100"/>
      <c r="AA211" s="101"/>
      <c r="AB211" s="101"/>
    </row>
    <row r="212" spans="1:28" ht="15">
      <c r="A212" s="109" t="str">
        <f>INDEX('Tabel 3.1'!$C$9:$C$579,MATCH('Data -enkelt, resultat'!S208,'Tabel 3.1'!$IV$9:$IV$579,0))&amp;" - "&amp;INDEX('Tabel 3.1'!$D$9:$D$579,MATCH('Data -enkelt, resultat'!S208,'Tabel 3.1'!$IV$9:$IV$579,0))</f>
        <v>Jyske Invest - Jyske Invest Tyrkiske Aktier</v>
      </c>
      <c r="B212" s="116">
        <v>201412</v>
      </c>
      <c r="C212" s="116">
        <v>11044</v>
      </c>
      <c r="D212" s="116">
        <v>36</v>
      </c>
      <c r="E212" s="117">
        <v>864000</v>
      </c>
      <c r="F212" s="117">
        <v>0</v>
      </c>
      <c r="G212" s="117">
        <v>0</v>
      </c>
      <c r="H212" s="117">
        <v>4646000</v>
      </c>
      <c r="I212" s="117">
        <v>-8000</v>
      </c>
      <c r="J212" s="117">
        <v>0</v>
      </c>
      <c r="K212" s="117">
        <v>-720000</v>
      </c>
      <c r="L212" s="117">
        <v>21000</v>
      </c>
      <c r="M212" s="117">
        <v>0</v>
      </c>
      <c r="N212" s="117">
        <v>8000</v>
      </c>
      <c r="O212" s="117">
        <v>356000</v>
      </c>
      <c r="P212" s="117">
        <v>0</v>
      </c>
      <c r="Q212" s="117">
        <v>0</v>
      </c>
      <c r="R212" s="118" t="s">
        <v>794</v>
      </c>
      <c r="S212" s="116">
        <v>11044036</v>
      </c>
      <c r="T212" s="100"/>
      <c r="U212" s="100"/>
      <c r="V212" s="100"/>
      <c r="W212" s="100"/>
      <c r="X212" s="100"/>
      <c r="Y212" s="100"/>
      <c r="Z212" s="100"/>
      <c r="AA212" s="101"/>
      <c r="AB212" s="101"/>
    </row>
    <row r="213" spans="1:28" ht="15">
      <c r="A213" s="109" t="str">
        <f>INDEX('Tabel 3.1'!$C$9:$C$579,MATCH('Data -enkelt, resultat'!S209,'Tabel 3.1'!$IV$9:$IV$579,0))&amp;" - "&amp;INDEX('Tabel 3.1'!$D$9:$D$579,MATCH('Data -enkelt, resultat'!S209,'Tabel 3.1'!$IV$9:$IV$579,0))</f>
        <v>Jyske Invest - Jyske Invest Højt Ratede Virksomhedsobligationer</v>
      </c>
      <c r="B213" s="116">
        <v>201412</v>
      </c>
      <c r="C213" s="116">
        <v>11044</v>
      </c>
      <c r="D213" s="116">
        <v>38</v>
      </c>
      <c r="E213" s="117">
        <v>24384000</v>
      </c>
      <c r="F213" s="117">
        <v>0</v>
      </c>
      <c r="G213" s="117">
        <v>7168000</v>
      </c>
      <c r="H213" s="117">
        <v>9647000</v>
      </c>
      <c r="I213" s="117">
        <v>-1657000</v>
      </c>
      <c r="J213" s="117">
        <v>0</v>
      </c>
      <c r="K213" s="117">
        <v>-1874000</v>
      </c>
      <c r="L213" s="117">
        <v>837000</v>
      </c>
      <c r="M213" s="117">
        <v>0</v>
      </c>
      <c r="N213" s="117">
        <v>42000</v>
      </c>
      <c r="O213" s="117">
        <v>6722000</v>
      </c>
      <c r="P213" s="117">
        <v>0</v>
      </c>
      <c r="Q213" s="117">
        <v>0</v>
      </c>
      <c r="R213" s="118" t="s">
        <v>794</v>
      </c>
      <c r="S213" s="116">
        <v>11044038</v>
      </c>
      <c r="T213" s="100"/>
      <c r="U213" s="100"/>
      <c r="V213" s="100"/>
      <c r="W213" s="100"/>
      <c r="X213" s="100"/>
      <c r="Y213" s="100"/>
      <c r="Z213" s="100"/>
      <c r="AA213" s="101"/>
      <c r="AB213" s="101"/>
    </row>
    <row r="214" spans="1:28" ht="15">
      <c r="A214" s="109" t="str">
        <f>INDEX('Tabel 3.1'!$C$9:$C$579,MATCH('Data -enkelt, resultat'!S210,'Tabel 3.1'!$IV$9:$IV$579,0))&amp;" - "&amp;INDEX('Tabel 3.1'!$D$9:$D$579,MATCH('Data -enkelt, resultat'!S210,'Tabel 3.1'!$IV$9:$IV$579,0))</f>
        <v>Jyske Invest - Jyske Invest Globale Aktier Special</v>
      </c>
      <c r="B214" s="116">
        <v>201412</v>
      </c>
      <c r="C214" s="116">
        <v>11044</v>
      </c>
      <c r="D214" s="116">
        <v>39</v>
      </c>
      <c r="E214" s="117">
        <v>156893000</v>
      </c>
      <c r="F214" s="117">
        <v>0</v>
      </c>
      <c r="G214" s="117">
        <v>95864000</v>
      </c>
      <c r="H214" s="117">
        <v>165997000</v>
      </c>
      <c r="I214" s="117">
        <v>225743000</v>
      </c>
      <c r="J214" s="117">
        <v>0</v>
      </c>
      <c r="K214" s="117">
        <v>-50147000</v>
      </c>
      <c r="L214" s="117">
        <v>9754000</v>
      </c>
      <c r="M214" s="117">
        <v>-26000</v>
      </c>
      <c r="N214" s="117">
        <v>4337000</v>
      </c>
      <c r="O214" s="117">
        <v>78724000</v>
      </c>
      <c r="P214" s="117">
        <v>0</v>
      </c>
      <c r="Q214" s="117">
        <v>4492000</v>
      </c>
      <c r="R214" s="118" t="s">
        <v>794</v>
      </c>
      <c r="S214" s="116">
        <v>11044039</v>
      </c>
      <c r="T214" s="100"/>
      <c r="U214" s="100"/>
      <c r="V214" s="100"/>
      <c r="W214" s="100"/>
      <c r="X214" s="100"/>
      <c r="Y214" s="100"/>
      <c r="Z214" s="100"/>
      <c r="AA214" s="101"/>
      <c r="AB214" s="101"/>
    </row>
    <row r="215" spans="1:28" ht="15">
      <c r="A215" s="109" t="str">
        <f>INDEX('Tabel 3.1'!$C$9:$C$579,MATCH('Data -enkelt, resultat'!S211,'Tabel 3.1'!$IV$9:$IV$579,0))&amp;" - "&amp;INDEX('Tabel 3.1'!$D$9:$D$579,MATCH('Data -enkelt, resultat'!S211,'Tabel 3.1'!$IV$9:$IV$579,0))</f>
        <v>Jyske Invest - Jyske Invest Brasilianske Aktier</v>
      </c>
      <c r="B215" s="116">
        <v>201412</v>
      </c>
      <c r="C215" s="116">
        <v>11044</v>
      </c>
      <c r="D215" s="116">
        <v>40</v>
      </c>
      <c r="E215" s="117">
        <v>74152000</v>
      </c>
      <c r="F215" s="117">
        <v>0</v>
      </c>
      <c r="G215" s="117">
        <v>155854000</v>
      </c>
      <c r="H215" s="117">
        <v>148545000</v>
      </c>
      <c r="I215" s="117">
        <v>592061000</v>
      </c>
      <c r="J215" s="117">
        <v>0</v>
      </c>
      <c r="K215" s="117">
        <v>-25006000</v>
      </c>
      <c r="L215" s="117">
        <v>32853000</v>
      </c>
      <c r="M215" s="117">
        <v>-92000</v>
      </c>
      <c r="N215" s="117">
        <v>8827000</v>
      </c>
      <c r="O215" s="117">
        <v>121555000</v>
      </c>
      <c r="P215" s="117">
        <v>0</v>
      </c>
      <c r="Q215" s="117">
        <v>9583000</v>
      </c>
      <c r="R215" s="118" t="s">
        <v>794</v>
      </c>
      <c r="S215" s="116">
        <v>11044040</v>
      </c>
      <c r="T215" s="100"/>
      <c r="U215" s="100"/>
      <c r="V215" s="100"/>
      <c r="W215" s="100"/>
      <c r="X215" s="100"/>
      <c r="Y215" s="100"/>
      <c r="Z215" s="100"/>
      <c r="AA215" s="101"/>
      <c r="AB215" s="101"/>
    </row>
    <row r="216" spans="1:28" ht="15">
      <c r="A216" s="109" t="str">
        <f>INDEX('Tabel 3.1'!$C$9:$C$579,MATCH('Data -enkelt, resultat'!S212,'Tabel 3.1'!$IV$9:$IV$579,0))&amp;" - "&amp;INDEX('Tabel 3.1'!$D$9:$D$579,MATCH('Data -enkelt, resultat'!S212,'Tabel 3.1'!$IV$9:$IV$579,0))</f>
        <v>Jyske Invest - Jyske Invest Indeksobligationer</v>
      </c>
      <c r="B216" s="116">
        <v>201412</v>
      </c>
      <c r="C216" s="116">
        <v>11044</v>
      </c>
      <c r="D216" s="116">
        <v>41</v>
      </c>
      <c r="E216" s="117">
        <v>8307000</v>
      </c>
      <c r="F216" s="117">
        <v>11000</v>
      </c>
      <c r="G216" s="117">
        <v>79580000</v>
      </c>
      <c r="H216" s="117">
        <v>14559000</v>
      </c>
      <c r="I216" s="117">
        <v>356336000</v>
      </c>
      <c r="J216" s="117">
        <v>0</v>
      </c>
      <c r="K216" s="117">
        <v>-9736000</v>
      </c>
      <c r="L216" s="117">
        <v>25618000</v>
      </c>
      <c r="M216" s="117">
        <v>-43000</v>
      </c>
      <c r="N216" s="117">
        <v>5014000</v>
      </c>
      <c r="O216" s="117">
        <v>59883000</v>
      </c>
      <c r="P216" s="117">
        <v>0</v>
      </c>
      <c r="Q216" s="117">
        <v>5611000</v>
      </c>
      <c r="R216" s="118" t="s">
        <v>794</v>
      </c>
      <c r="S216" s="116">
        <v>11044041</v>
      </c>
      <c r="T216" s="100"/>
      <c r="U216" s="100"/>
      <c r="V216" s="100"/>
      <c r="W216" s="100"/>
      <c r="X216" s="100"/>
      <c r="Y216" s="100"/>
      <c r="Z216" s="100"/>
      <c r="AA216" s="101"/>
      <c r="AB216" s="101"/>
    </row>
    <row r="217" spans="1:28" ht="15">
      <c r="A217" s="109" t="str">
        <f>INDEX('Tabel 3.1'!$C$9:$C$579,MATCH('Data -enkelt, resultat'!S213,'Tabel 3.1'!$IV$9:$IV$579,0))&amp;" - "&amp;INDEX('Tabel 3.1'!$D$9:$D$579,MATCH('Data -enkelt, resultat'!S213,'Tabel 3.1'!$IV$9:$IV$579,0))</f>
        <v>Jyske Invest - Pensionspleje - Dæmpet</v>
      </c>
      <c r="B217" s="116">
        <v>201412</v>
      </c>
      <c r="C217" s="116">
        <v>11044</v>
      </c>
      <c r="D217" s="116">
        <v>42</v>
      </c>
      <c r="E217" s="117">
        <v>9403000</v>
      </c>
      <c r="F217" s="117">
        <v>0</v>
      </c>
      <c r="G217" s="117">
        <v>0</v>
      </c>
      <c r="H217" s="117">
        <v>21515000</v>
      </c>
      <c r="I217" s="117">
        <v>-49000</v>
      </c>
      <c r="J217" s="117">
        <v>0</v>
      </c>
      <c r="K217" s="117">
        <v>-1283000</v>
      </c>
      <c r="L217" s="117">
        <v>-1000</v>
      </c>
      <c r="M217" s="117">
        <v>0</v>
      </c>
      <c r="N217" s="117">
        <v>10000</v>
      </c>
      <c r="O217" s="117">
        <v>1331000</v>
      </c>
      <c r="P217" s="117">
        <v>0</v>
      </c>
      <c r="Q217" s="117">
        <v>0</v>
      </c>
      <c r="R217" s="118" t="s">
        <v>794</v>
      </c>
      <c r="S217" s="116">
        <v>11044042</v>
      </c>
      <c r="T217" s="100"/>
      <c r="U217" s="100"/>
      <c r="V217" s="100"/>
      <c r="W217" s="100"/>
      <c r="X217" s="100"/>
      <c r="Y217" s="100"/>
      <c r="Z217" s="100"/>
      <c r="AA217" s="101"/>
      <c r="AB217" s="101"/>
    </row>
    <row r="218" spans="1:28" ht="15">
      <c r="A218" s="109" t="str">
        <f>INDEX('Tabel 3.1'!$C$9:$C$579,MATCH('Data -enkelt, resultat'!S214,'Tabel 3.1'!$IV$9:$IV$579,0))&amp;" - "&amp;INDEX('Tabel 3.1'!$D$9:$D$579,MATCH('Data -enkelt, resultat'!S214,'Tabel 3.1'!$IV$9:$IV$579,0))</f>
        <v>Jyske Invest - Pensionspleje - Stabil</v>
      </c>
      <c r="B218" s="116">
        <v>201412</v>
      </c>
      <c r="C218" s="116">
        <v>11044</v>
      </c>
      <c r="D218" s="116">
        <v>43</v>
      </c>
      <c r="E218" s="117">
        <v>4000</v>
      </c>
      <c r="F218" s="117">
        <v>0</v>
      </c>
      <c r="G218" s="117">
        <v>38544000</v>
      </c>
      <c r="H218" s="117">
        <v>0</v>
      </c>
      <c r="I218" s="117">
        <v>221018000</v>
      </c>
      <c r="J218" s="117">
        <v>0</v>
      </c>
      <c r="K218" s="117">
        <v>0</v>
      </c>
      <c r="L218" s="117">
        <v>2000000</v>
      </c>
      <c r="M218" s="117">
        <v>12000</v>
      </c>
      <c r="N218" s="117">
        <v>1776000</v>
      </c>
      <c r="O218" s="117">
        <v>15932000</v>
      </c>
      <c r="P218" s="117">
        <v>0</v>
      </c>
      <c r="Q218" s="117">
        <v>3532000</v>
      </c>
      <c r="R218" s="118" t="s">
        <v>794</v>
      </c>
      <c r="S218" s="116">
        <v>11044043</v>
      </c>
      <c r="T218" s="100"/>
      <c r="U218" s="100"/>
      <c r="V218" s="100"/>
      <c r="W218" s="100"/>
      <c r="X218" s="100"/>
      <c r="Y218" s="100"/>
      <c r="Z218" s="100"/>
      <c r="AA218" s="101"/>
      <c r="AB218" s="101"/>
    </row>
    <row r="219" spans="1:28" ht="15">
      <c r="A219" s="109" t="str">
        <f>INDEX('Tabel 3.1'!$C$9:$C$579,MATCH('Data -enkelt, resultat'!S215,'Tabel 3.1'!$IV$9:$IV$579,0))&amp;" - "&amp;INDEX('Tabel 3.1'!$D$9:$D$579,MATCH('Data -enkelt, resultat'!S215,'Tabel 3.1'!$IV$9:$IV$579,0))</f>
        <v>Jyske Invest - Pensionspleje - Balanceret</v>
      </c>
      <c r="B219" s="116">
        <v>201412</v>
      </c>
      <c r="C219" s="116">
        <v>11052</v>
      </c>
      <c r="D219" s="116">
        <v>7</v>
      </c>
      <c r="E219" s="117">
        <v>28000</v>
      </c>
      <c r="F219" s="117">
        <v>0</v>
      </c>
      <c r="G219" s="117">
        <v>40453000</v>
      </c>
      <c r="H219" s="117">
        <v>0</v>
      </c>
      <c r="I219" s="117">
        <v>93470000</v>
      </c>
      <c r="J219" s="117">
        <v>0</v>
      </c>
      <c r="K219" s="117">
        <v>0</v>
      </c>
      <c r="L219" s="117">
        <v>2297000</v>
      </c>
      <c r="M219" s="117">
        <v>15000</v>
      </c>
      <c r="N219" s="117">
        <v>660000</v>
      </c>
      <c r="O219" s="117">
        <v>11995000</v>
      </c>
      <c r="P219" s="117">
        <v>0</v>
      </c>
      <c r="Q219" s="117">
        <v>687000</v>
      </c>
      <c r="R219" s="118" t="s">
        <v>794</v>
      </c>
      <c r="S219" s="116">
        <v>11052007</v>
      </c>
      <c r="T219" s="100"/>
      <c r="U219" s="100"/>
      <c r="V219" s="100"/>
      <c r="W219" s="100"/>
      <c r="X219" s="100"/>
      <c r="Y219" s="100"/>
      <c r="Z219" s="100"/>
      <c r="AA219" s="101"/>
      <c r="AB219" s="101"/>
    </row>
    <row r="220" spans="1:28" ht="15">
      <c r="A220" s="109" t="str">
        <f>INDEX('Tabel 3.1'!$C$9:$C$579,MATCH('Data -enkelt, resultat'!S216,'Tabel 3.1'!$IV$9:$IV$579,0))&amp;" - "&amp;INDEX('Tabel 3.1'!$D$9:$D$579,MATCH('Data -enkelt, resultat'!S216,'Tabel 3.1'!$IV$9:$IV$579,0))</f>
        <v>Jyske Invest - Pensionspleje - Vækst</v>
      </c>
      <c r="B220" s="116">
        <v>201412</v>
      </c>
      <c r="C220" s="116">
        <v>11052</v>
      </c>
      <c r="D220" s="116">
        <v>10</v>
      </c>
      <c r="E220" s="117">
        <v>2000</v>
      </c>
      <c r="F220" s="117">
        <v>0</v>
      </c>
      <c r="G220" s="117">
        <v>6765000</v>
      </c>
      <c r="H220" s="117">
        <v>0</v>
      </c>
      <c r="I220" s="117">
        <v>34886000</v>
      </c>
      <c r="J220" s="117">
        <v>0</v>
      </c>
      <c r="K220" s="117">
        <v>0</v>
      </c>
      <c r="L220" s="117">
        <v>436000</v>
      </c>
      <c r="M220" s="117">
        <v>11000</v>
      </c>
      <c r="N220" s="117">
        <v>127000</v>
      </c>
      <c r="O220" s="117">
        <v>3304000</v>
      </c>
      <c r="P220" s="117">
        <v>0</v>
      </c>
      <c r="Q220" s="117">
        <v>471000</v>
      </c>
      <c r="R220" s="118" t="s">
        <v>794</v>
      </c>
      <c r="S220" s="116">
        <v>11052010</v>
      </c>
      <c r="T220" s="100"/>
      <c r="U220" s="100"/>
      <c r="V220" s="100"/>
      <c r="W220" s="100"/>
      <c r="X220" s="100"/>
      <c r="Y220" s="100"/>
      <c r="Z220" s="100"/>
      <c r="AA220" s="101"/>
      <c r="AB220" s="101"/>
    </row>
    <row r="221" spans="1:28" ht="15">
      <c r="A221" s="109" t="str">
        <f>INDEX('Tabel 3.1'!$C$9:$C$579,MATCH('Data -enkelt, resultat'!S217,'Tabel 3.1'!$IV$9:$IV$579,0))&amp;" - "&amp;INDEX('Tabel 3.1'!$D$9:$D$579,MATCH('Data -enkelt, resultat'!S217,'Tabel 3.1'!$IV$9:$IV$579,0))</f>
        <v>Jyske Invest - Jyske Invest Obligationer Engros</v>
      </c>
      <c r="B221" s="116">
        <v>201412</v>
      </c>
      <c r="C221" s="116">
        <v>11052</v>
      </c>
      <c r="D221" s="116">
        <v>11</v>
      </c>
      <c r="E221" s="117">
        <v>75000</v>
      </c>
      <c r="F221" s="117">
        <v>26000</v>
      </c>
      <c r="G221" s="117">
        <v>194341000</v>
      </c>
      <c r="H221" s="117">
        <v>0</v>
      </c>
      <c r="I221" s="117">
        <v>688143000</v>
      </c>
      <c r="J221" s="117">
        <v>0</v>
      </c>
      <c r="K221" s="117">
        <v>0</v>
      </c>
      <c r="L221" s="117">
        <v>23584000</v>
      </c>
      <c r="M221" s="117">
        <v>72000</v>
      </c>
      <c r="N221" s="117">
        <v>0</v>
      </c>
      <c r="O221" s="117">
        <v>111662000</v>
      </c>
      <c r="P221" s="117">
        <v>0</v>
      </c>
      <c r="Q221" s="117">
        <v>20936000</v>
      </c>
      <c r="R221" s="118" t="s">
        <v>794</v>
      </c>
      <c r="S221" s="116">
        <v>11052011</v>
      </c>
      <c r="T221" s="100"/>
      <c r="U221" s="100"/>
      <c r="V221" s="100"/>
      <c r="W221" s="100"/>
      <c r="X221" s="100"/>
      <c r="Y221" s="100"/>
      <c r="Z221" s="100"/>
      <c r="AA221" s="101"/>
      <c r="AB221" s="101"/>
    </row>
    <row r="222" spans="1:28" ht="15">
      <c r="A222" s="109" t="str">
        <f>INDEX('Tabel 3.1'!$C$9:$C$579,MATCH('Data -enkelt, resultat'!S218,'Tabel 3.1'!$IV$9:$IV$579,0))&amp;" - "&amp;INDEX('Tabel 3.1'!$D$9:$D$579,MATCH('Data -enkelt, resultat'!S218,'Tabel 3.1'!$IV$9:$IV$579,0))</f>
        <v>Jyske Invest - Jyske Invest Aktier Lav Volatilitet</v>
      </c>
      <c r="B222" s="116">
        <v>201412</v>
      </c>
      <c r="C222" s="116">
        <v>11052</v>
      </c>
      <c r="D222" s="116">
        <v>27</v>
      </c>
      <c r="E222" s="117">
        <v>21856000</v>
      </c>
      <c r="F222" s="117">
        <v>0</v>
      </c>
      <c r="G222" s="117">
        <v>0</v>
      </c>
      <c r="H222" s="117">
        <v>15899000</v>
      </c>
      <c r="I222" s="117">
        <v>0</v>
      </c>
      <c r="J222" s="117">
        <v>0</v>
      </c>
      <c r="K222" s="117">
        <v>23000</v>
      </c>
      <c r="L222" s="117">
        <v>0</v>
      </c>
      <c r="M222" s="117">
        <v>0</v>
      </c>
      <c r="N222" s="117">
        <v>0</v>
      </c>
      <c r="O222" s="117">
        <v>3306000</v>
      </c>
      <c r="P222" s="117">
        <v>0</v>
      </c>
      <c r="Q222" s="117">
        <v>0</v>
      </c>
      <c r="R222" s="118" t="s">
        <v>794</v>
      </c>
      <c r="S222" s="116">
        <v>11052027</v>
      </c>
      <c r="T222" s="100"/>
      <c r="U222" s="100"/>
      <c r="V222" s="100"/>
      <c r="W222" s="100"/>
      <c r="X222" s="100"/>
      <c r="Y222" s="100"/>
      <c r="Z222" s="100"/>
      <c r="AA222" s="101"/>
      <c r="AB222" s="101"/>
    </row>
    <row r="223" spans="1:28" ht="15">
      <c r="A223" s="109" t="str">
        <f>INDEX('Tabel 3.1'!$C$9:$C$579,MATCH('Data -enkelt, resultat'!S219,'Tabel 3.1'!$IV$9:$IV$579,0))&amp;" - "&amp;INDEX('Tabel 3.1'!$D$9:$D$579,MATCH('Data -enkelt, resultat'!S219,'Tabel 3.1'!$IV$9:$IV$579,0))</f>
        <v>Danske Invest Select - Europe Focus</v>
      </c>
      <c r="B223" s="116">
        <v>201412</v>
      </c>
      <c r="C223" s="116">
        <v>11052</v>
      </c>
      <c r="D223" s="116">
        <v>29</v>
      </c>
      <c r="E223" s="117">
        <v>3216000</v>
      </c>
      <c r="F223" s="117">
        <v>0</v>
      </c>
      <c r="G223" s="117">
        <v>0</v>
      </c>
      <c r="H223" s="117">
        <v>2338000</v>
      </c>
      <c r="I223" s="117">
        <v>0</v>
      </c>
      <c r="J223" s="117">
        <v>0</v>
      </c>
      <c r="K223" s="117">
        <v>525000</v>
      </c>
      <c r="L223" s="117">
        <v>116000</v>
      </c>
      <c r="M223" s="117">
        <v>0</v>
      </c>
      <c r="N223" s="117">
        <v>29000</v>
      </c>
      <c r="O223" s="117">
        <v>566000</v>
      </c>
      <c r="P223" s="117">
        <v>0</v>
      </c>
      <c r="Q223" s="117">
        <v>0</v>
      </c>
      <c r="R223" s="118" t="s">
        <v>794</v>
      </c>
      <c r="S223" s="116">
        <v>11052029</v>
      </c>
      <c r="T223" s="100"/>
      <c r="U223" s="100"/>
      <c r="V223" s="100"/>
      <c r="W223" s="100"/>
      <c r="X223" s="100"/>
      <c r="Y223" s="100"/>
      <c r="Z223" s="100"/>
      <c r="AA223" s="101"/>
      <c r="AB223" s="101"/>
    </row>
    <row r="224" spans="1:28" ht="15">
      <c r="A224" s="109" t="str">
        <f>INDEX('Tabel 3.1'!$C$9:$C$579,MATCH('Data -enkelt, resultat'!S220,'Tabel 3.1'!$IV$9:$IV$579,0))&amp;" - "&amp;INDEX('Tabel 3.1'!$D$9:$D$579,MATCH('Data -enkelt, resultat'!S220,'Tabel 3.1'!$IV$9:$IV$579,0))</f>
        <v>Danske Invest Select - Global</v>
      </c>
      <c r="B224" s="116">
        <v>201412</v>
      </c>
      <c r="C224" s="116">
        <v>11052</v>
      </c>
      <c r="D224" s="116">
        <v>33</v>
      </c>
      <c r="E224" s="117">
        <v>30422000</v>
      </c>
      <c r="F224" s="117">
        <v>0</v>
      </c>
      <c r="G224" s="117">
        <v>0</v>
      </c>
      <c r="H224" s="117">
        <v>37320000</v>
      </c>
      <c r="I224" s="117">
        <v>0</v>
      </c>
      <c r="J224" s="117">
        <v>0</v>
      </c>
      <c r="K224" s="117">
        <v>7696000</v>
      </c>
      <c r="L224" s="117">
        <v>3487000</v>
      </c>
      <c r="M224" s="117">
        <v>0</v>
      </c>
      <c r="N224" s="117">
        <v>179000</v>
      </c>
      <c r="O224" s="117">
        <v>6342000</v>
      </c>
      <c r="P224" s="117">
        <v>0</v>
      </c>
      <c r="Q224" s="117">
        <v>0</v>
      </c>
      <c r="R224" s="118" t="s">
        <v>794</v>
      </c>
      <c r="S224" s="116">
        <v>11052033</v>
      </c>
      <c r="T224" s="100"/>
      <c r="U224" s="100"/>
      <c r="V224" s="100"/>
      <c r="W224" s="100"/>
      <c r="X224" s="100"/>
      <c r="Y224" s="100"/>
      <c r="Z224" s="100"/>
      <c r="AA224" s="101"/>
      <c r="AB224" s="101"/>
    </row>
    <row r="225" spans="1:28" ht="15">
      <c r="A225" s="109" t="str">
        <f>INDEX('Tabel 3.1'!$C$9:$C$579,MATCH('Data -enkelt, resultat'!S221,'Tabel 3.1'!$IV$9:$IV$579,0))&amp;" - "&amp;INDEX('Tabel 3.1'!$D$9:$D$579,MATCH('Data -enkelt, resultat'!S221,'Tabel 3.1'!$IV$9:$IV$579,0))</f>
        <v>Danske Invest Select - Emerging Markets</v>
      </c>
      <c r="B225" s="116">
        <v>201412</v>
      </c>
      <c r="C225" s="116">
        <v>11052</v>
      </c>
      <c r="D225" s="116">
        <v>36</v>
      </c>
      <c r="E225" s="117">
        <v>108605000</v>
      </c>
      <c r="F225" s="117">
        <v>0</v>
      </c>
      <c r="G225" s="117">
        <v>0</v>
      </c>
      <c r="H225" s="117">
        <v>176683000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33304000</v>
      </c>
      <c r="P225" s="117">
        <v>0</v>
      </c>
      <c r="Q225" s="117">
        <v>0</v>
      </c>
      <c r="R225" s="118" t="s">
        <v>794</v>
      </c>
      <c r="S225" s="116">
        <v>11052036</v>
      </c>
      <c r="T225" s="100"/>
      <c r="U225" s="100"/>
      <c r="V225" s="100"/>
      <c r="W225" s="100"/>
      <c r="X225" s="100"/>
      <c r="Y225" s="100"/>
      <c r="Z225" s="100"/>
      <c r="AA225" s="101"/>
      <c r="AB225" s="101"/>
    </row>
    <row r="226" spans="1:28" ht="15">
      <c r="A226" s="109" t="str">
        <f>INDEX('Tabel 3.1'!$C$9:$C$579,MATCH('Data -enkelt, resultat'!S222,'Tabel 3.1'!$IV$9:$IV$579,0))&amp;" - "&amp;INDEX('Tabel 3.1'!$D$9:$D$579,MATCH('Data -enkelt, resultat'!S222,'Tabel 3.1'!$IV$9:$IV$579,0))</f>
        <v>Danske Invest Select - Kommuner 4</v>
      </c>
      <c r="B226" s="116">
        <v>201412</v>
      </c>
      <c r="C226" s="116">
        <v>11052</v>
      </c>
      <c r="D226" s="116">
        <v>37</v>
      </c>
      <c r="E226" s="117">
        <v>400859000</v>
      </c>
      <c r="F226" s="117">
        <v>0</v>
      </c>
      <c r="G226" s="117">
        <v>0</v>
      </c>
      <c r="H226" s="117">
        <v>150908000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114198000</v>
      </c>
      <c r="P226" s="117">
        <v>0</v>
      </c>
      <c r="Q226" s="117">
        <v>0</v>
      </c>
      <c r="R226" s="118" t="s">
        <v>794</v>
      </c>
      <c r="S226" s="116">
        <v>11052037</v>
      </c>
      <c r="T226" s="100"/>
      <c r="U226" s="100"/>
      <c r="V226" s="100"/>
      <c r="W226" s="100"/>
      <c r="X226" s="100"/>
      <c r="Y226" s="100"/>
      <c r="Z226" s="100"/>
      <c r="AA226" s="101"/>
      <c r="AB226" s="101"/>
    </row>
    <row r="227" spans="1:28" ht="15">
      <c r="A227" s="109" t="str">
        <f>INDEX('Tabel 3.1'!$C$9:$C$579,MATCH('Data -enkelt, resultat'!S223,'Tabel 3.1'!$IV$9:$IV$579,0))&amp;" - "&amp;INDEX('Tabel 3.1'!$D$9:$D$579,MATCH('Data -enkelt, resultat'!S223,'Tabel 3.1'!$IV$9:$IV$579,0))</f>
        <v>Danske Invest Select - Kommuner Europæiske Obligationer</v>
      </c>
      <c r="B227" s="116">
        <v>201412</v>
      </c>
      <c r="C227" s="116">
        <v>11052</v>
      </c>
      <c r="D227" s="116">
        <v>38</v>
      </c>
      <c r="E227" s="117">
        <v>441628000</v>
      </c>
      <c r="F227" s="117">
        <v>12000</v>
      </c>
      <c r="G227" s="117">
        <v>17158000</v>
      </c>
      <c r="H227" s="117">
        <v>649585000</v>
      </c>
      <c r="I227" s="117">
        <v>69380000</v>
      </c>
      <c r="J227" s="117">
        <v>0</v>
      </c>
      <c r="K227" s="117">
        <v>729037000</v>
      </c>
      <c r="L227" s="117">
        <v>62995000</v>
      </c>
      <c r="M227" s="117">
        <v>8000</v>
      </c>
      <c r="N227" s="117">
        <v>911000</v>
      </c>
      <c r="O227" s="117">
        <v>121358000</v>
      </c>
      <c r="P227" s="117">
        <v>0</v>
      </c>
      <c r="Q227" s="117">
        <v>0</v>
      </c>
      <c r="R227" s="118" t="s">
        <v>794</v>
      </c>
      <c r="S227" s="116">
        <v>11052038</v>
      </c>
      <c r="T227" s="100"/>
      <c r="U227" s="100"/>
      <c r="V227" s="100"/>
      <c r="W227" s="100"/>
      <c r="X227" s="100"/>
      <c r="Y227" s="100"/>
      <c r="Z227" s="100"/>
      <c r="AA227" s="101"/>
      <c r="AB227" s="101"/>
    </row>
    <row r="228" spans="1:28" ht="15">
      <c r="A228" s="109" t="str">
        <f>INDEX('Tabel 3.1'!$C$9:$C$579,MATCH('Data -enkelt, resultat'!S224,'Tabel 3.1'!$IV$9:$IV$579,0))&amp;" - "&amp;INDEX('Tabel 3.1'!$D$9:$D$579,MATCH('Data -enkelt, resultat'!S224,'Tabel 3.1'!$IV$9:$IV$579,0))</f>
        <v>Danske Invest Select - Euro Investment Grade Corporate Bonds Restricted</v>
      </c>
      <c r="B228" s="116">
        <v>201412</v>
      </c>
      <c r="C228" s="116">
        <v>11052</v>
      </c>
      <c r="D228" s="116">
        <v>39</v>
      </c>
      <c r="E228" s="117">
        <v>318000</v>
      </c>
      <c r="F228" s="117">
        <v>0</v>
      </c>
      <c r="G228" s="117">
        <v>364574000</v>
      </c>
      <c r="H228" s="117">
        <v>0</v>
      </c>
      <c r="I228" s="117">
        <v>1197902000</v>
      </c>
      <c r="J228" s="117">
        <v>0</v>
      </c>
      <c r="K228" s="117">
        <v>0</v>
      </c>
      <c r="L228" s="117">
        <v>25079000</v>
      </c>
      <c r="M228" s="117">
        <v>260000</v>
      </c>
      <c r="N228" s="117">
        <v>9279000</v>
      </c>
      <c r="O228" s="117">
        <v>187547000</v>
      </c>
      <c r="P228" s="117">
        <v>0</v>
      </c>
      <c r="Q228" s="117">
        <v>9439000</v>
      </c>
      <c r="R228" s="118" t="s">
        <v>794</v>
      </c>
      <c r="S228" s="116">
        <v>11052039</v>
      </c>
      <c r="T228" s="100"/>
      <c r="U228" s="100"/>
      <c r="V228" s="100"/>
      <c r="W228" s="100"/>
      <c r="X228" s="100"/>
      <c r="Y228" s="100"/>
      <c r="Z228" s="100"/>
      <c r="AA228" s="101"/>
      <c r="AB228" s="101"/>
    </row>
    <row r="229" spans="1:28" ht="15">
      <c r="A229" s="109" t="str">
        <f>INDEX('Tabel 3.1'!$C$9:$C$579,MATCH('Data -enkelt, resultat'!S225,'Tabel 3.1'!$IV$9:$IV$579,0))&amp;" - "&amp;INDEX('Tabel 3.1'!$D$9:$D$579,MATCH('Data -enkelt, resultat'!S225,'Tabel 3.1'!$IV$9:$IV$579,0))</f>
        <v>Danske Invest Select - Flexinvest Danske Obligationer</v>
      </c>
      <c r="B229" s="116">
        <v>201412</v>
      </c>
      <c r="C229" s="116">
        <v>11052</v>
      </c>
      <c r="D229" s="116">
        <v>43</v>
      </c>
      <c r="E229" s="117">
        <v>1000</v>
      </c>
      <c r="F229" s="117">
        <v>0</v>
      </c>
      <c r="G229" s="117">
        <v>5882000</v>
      </c>
      <c r="H229" s="117">
        <v>0</v>
      </c>
      <c r="I229" s="117">
        <v>10238000</v>
      </c>
      <c r="J229" s="117">
        <v>0</v>
      </c>
      <c r="K229" s="117">
        <v>0</v>
      </c>
      <c r="L229" s="117">
        <v>124000</v>
      </c>
      <c r="M229" s="117">
        <v>8000</v>
      </c>
      <c r="N229" s="117">
        <v>95000</v>
      </c>
      <c r="O229" s="117">
        <v>1702000</v>
      </c>
      <c r="P229" s="117">
        <v>0</v>
      </c>
      <c r="Q229" s="117">
        <v>12000</v>
      </c>
      <c r="R229" s="118" t="s">
        <v>794</v>
      </c>
      <c r="S229" s="116">
        <v>11052043</v>
      </c>
      <c r="T229" s="100"/>
      <c r="U229" s="100"/>
      <c r="V229" s="100"/>
      <c r="W229" s="100"/>
      <c r="X229" s="100"/>
      <c r="Y229" s="100"/>
      <c r="Z229" s="100"/>
      <c r="AA229" s="101"/>
      <c r="AB229" s="101"/>
    </row>
    <row r="230" spans="1:28" ht="15">
      <c r="A230" s="109" t="str">
        <f>INDEX('Tabel 3.1'!$C$9:$C$579,MATCH('Data -enkelt, resultat'!S226,'Tabel 3.1'!$IV$9:$IV$579,0))&amp;" - "&amp;INDEX('Tabel 3.1'!$D$9:$D$579,MATCH('Data -enkelt, resultat'!S226,'Tabel 3.1'!$IV$9:$IV$579,0))</f>
        <v>Danske Invest Select - Flexinvest Korte Obligationer</v>
      </c>
      <c r="B230" s="116">
        <v>201412</v>
      </c>
      <c r="C230" s="116">
        <v>11052</v>
      </c>
      <c r="D230" s="116">
        <v>44</v>
      </c>
      <c r="E230" s="117">
        <v>0</v>
      </c>
      <c r="F230" s="117">
        <v>0</v>
      </c>
      <c r="G230" s="117">
        <v>2596000</v>
      </c>
      <c r="H230" s="117">
        <v>0</v>
      </c>
      <c r="I230" s="117">
        <v>22559000</v>
      </c>
      <c r="J230" s="117">
        <v>0</v>
      </c>
      <c r="K230" s="117">
        <v>0</v>
      </c>
      <c r="L230" s="117">
        <v>225000</v>
      </c>
      <c r="M230" s="117">
        <v>4000</v>
      </c>
      <c r="N230" s="117">
        <v>23000</v>
      </c>
      <c r="O230" s="117">
        <v>1227000</v>
      </c>
      <c r="P230" s="117">
        <v>0</v>
      </c>
      <c r="Q230" s="117">
        <v>323000</v>
      </c>
      <c r="R230" s="118" t="s">
        <v>794</v>
      </c>
      <c r="S230" s="116">
        <v>11052044</v>
      </c>
      <c r="T230" s="100"/>
      <c r="U230" s="100"/>
      <c r="V230" s="100"/>
      <c r="W230" s="100"/>
      <c r="X230" s="100"/>
      <c r="Y230" s="100"/>
      <c r="Z230" s="100"/>
      <c r="AA230" s="101"/>
      <c r="AB230" s="101"/>
    </row>
    <row r="231" spans="1:28" ht="15">
      <c r="A231" s="109" t="str">
        <f>INDEX('Tabel 3.1'!$C$9:$C$579,MATCH('Data -enkelt, resultat'!S227,'Tabel 3.1'!$IV$9:$IV$579,0))&amp;" - "&amp;INDEX('Tabel 3.1'!$D$9:$D$579,MATCH('Data -enkelt, resultat'!S227,'Tabel 3.1'!$IV$9:$IV$579,0))</f>
        <v>Danske Invest Select - Flexinvest Udenlandske Obligationer</v>
      </c>
      <c r="B231" s="116">
        <v>201412</v>
      </c>
      <c r="C231" s="116">
        <v>11052</v>
      </c>
      <c r="D231" s="116">
        <v>45</v>
      </c>
      <c r="E231" s="117">
        <v>336000</v>
      </c>
      <c r="F231" s="117">
        <v>0</v>
      </c>
      <c r="G231" s="117">
        <v>0</v>
      </c>
      <c r="H231" s="117">
        <v>642000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32000</v>
      </c>
      <c r="P231" s="117">
        <v>0</v>
      </c>
      <c r="Q231" s="117">
        <v>0</v>
      </c>
      <c r="R231" s="118" t="s">
        <v>794</v>
      </c>
      <c r="S231" s="116">
        <v>11052045</v>
      </c>
      <c r="T231" s="100"/>
      <c r="U231" s="100"/>
      <c r="V231" s="100"/>
      <c r="W231" s="100"/>
      <c r="X231" s="100"/>
      <c r="Y231" s="100"/>
      <c r="Z231" s="100"/>
      <c r="AA231" s="101"/>
      <c r="AB231" s="101"/>
    </row>
    <row r="232" spans="1:28" ht="15">
      <c r="A232" s="109" t="str">
        <f>INDEX('Tabel 3.1'!$C$9:$C$579,MATCH('Data -enkelt, resultat'!S228,'Tabel 3.1'!$IV$9:$IV$579,0))&amp;" - "&amp;INDEX('Tabel 3.1'!$D$9:$D$579,MATCH('Data -enkelt, resultat'!S228,'Tabel 3.1'!$IV$9:$IV$579,0))</f>
        <v>Danske Invest Select - Flexinvest Aktier</v>
      </c>
      <c r="B232" s="116">
        <v>201412</v>
      </c>
      <c r="C232" s="116">
        <v>11052</v>
      </c>
      <c r="D232" s="116">
        <v>46</v>
      </c>
      <c r="E232" s="117">
        <v>1000</v>
      </c>
      <c r="F232" s="117">
        <v>0</v>
      </c>
      <c r="G232" s="117">
        <v>1036000</v>
      </c>
      <c r="H232" s="117">
        <v>0</v>
      </c>
      <c r="I232" s="117">
        <v>5484000</v>
      </c>
      <c r="J232" s="117">
        <v>0</v>
      </c>
      <c r="K232" s="117">
        <v>0</v>
      </c>
      <c r="L232" s="117">
        <v>27000</v>
      </c>
      <c r="M232" s="117">
        <v>2000</v>
      </c>
      <c r="N232" s="117">
        <v>0</v>
      </c>
      <c r="O232" s="117">
        <v>119000</v>
      </c>
      <c r="P232" s="117">
        <v>0</v>
      </c>
      <c r="Q232" s="117">
        <v>86000</v>
      </c>
      <c r="R232" s="118" t="s">
        <v>794</v>
      </c>
      <c r="S232" s="116">
        <v>11052046</v>
      </c>
      <c r="T232" s="100"/>
      <c r="U232" s="100"/>
      <c r="V232" s="100"/>
      <c r="W232" s="100"/>
      <c r="X232" s="100"/>
      <c r="Y232" s="100"/>
      <c r="Z232" s="100"/>
      <c r="AA232" s="101"/>
      <c r="AB232" s="101"/>
    </row>
    <row r="233" spans="1:28" ht="15">
      <c r="A233" s="109" t="str">
        <f>INDEX('Tabel 3.1'!$C$9:$C$579,MATCH('Data -enkelt, resultat'!S229,'Tabel 3.1'!$IV$9:$IV$579,0))&amp;" - "&amp;INDEX('Tabel 3.1'!$D$9:$D$579,MATCH('Data -enkelt, resultat'!S229,'Tabel 3.1'!$IV$9:$IV$579,0))</f>
        <v>Danske Invest Select - Europe Low Volatility - Accumulating KL</v>
      </c>
      <c r="B233" s="116">
        <v>201412</v>
      </c>
      <c r="C233" s="116">
        <v>11052</v>
      </c>
      <c r="D233" s="116">
        <v>49</v>
      </c>
      <c r="E233" s="117">
        <v>2000</v>
      </c>
      <c r="F233" s="117">
        <v>0</v>
      </c>
      <c r="G233" s="117">
        <v>43129000</v>
      </c>
      <c r="H233" s="117">
        <v>0</v>
      </c>
      <c r="I233" s="117">
        <v>99494000</v>
      </c>
      <c r="J233" s="117">
        <v>0</v>
      </c>
      <c r="K233" s="117">
        <v>0</v>
      </c>
      <c r="L233" s="117">
        <v>3966000</v>
      </c>
      <c r="M233" s="117">
        <v>69000</v>
      </c>
      <c r="N233" s="117">
        <v>946000</v>
      </c>
      <c r="O233" s="117">
        <v>16274000</v>
      </c>
      <c r="P233" s="117">
        <v>0</v>
      </c>
      <c r="Q233" s="117">
        <v>1516000</v>
      </c>
      <c r="R233" s="118" t="s">
        <v>794</v>
      </c>
      <c r="S233" s="116">
        <v>11052049</v>
      </c>
      <c r="T233" s="100"/>
      <c r="U233" s="100"/>
      <c r="V233" s="100"/>
      <c r="W233" s="100"/>
      <c r="X233" s="100"/>
      <c r="Y233" s="100"/>
      <c r="Z233" s="100"/>
      <c r="AA233" s="101"/>
      <c r="AB233" s="101"/>
    </row>
    <row r="234" spans="1:28" ht="15">
      <c r="A234" s="109" t="str">
        <f>INDEX('Tabel 3.1'!$C$9:$C$579,MATCH('Data -enkelt, resultat'!S230,'Tabel 3.1'!$IV$9:$IV$579,0))&amp;" - "&amp;INDEX('Tabel 3.1'!$D$9:$D$579,MATCH('Data -enkelt, resultat'!S230,'Tabel 3.1'!$IV$9:$IV$579,0))</f>
        <v>Danske Invest Select - USA Low Volatility - Accumulating KL</v>
      </c>
      <c r="B234" s="116">
        <v>201412</v>
      </c>
      <c r="C234" s="116">
        <v>11052</v>
      </c>
      <c r="D234" s="116">
        <v>50</v>
      </c>
      <c r="E234" s="117">
        <v>14932000</v>
      </c>
      <c r="F234" s="117">
        <v>0</v>
      </c>
      <c r="G234" s="117">
        <v>0</v>
      </c>
      <c r="H234" s="117">
        <v>2852000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4287000</v>
      </c>
      <c r="P234" s="117">
        <v>0</v>
      </c>
      <c r="Q234" s="117">
        <v>0</v>
      </c>
      <c r="R234" s="118" t="s">
        <v>794</v>
      </c>
      <c r="S234" s="116">
        <v>11052050</v>
      </c>
      <c r="T234" s="100"/>
      <c r="U234" s="100"/>
      <c r="V234" s="100"/>
      <c r="W234" s="100"/>
      <c r="X234" s="100"/>
      <c r="Y234" s="100"/>
      <c r="Z234" s="100"/>
      <c r="AA234" s="101"/>
      <c r="AB234" s="101"/>
    </row>
    <row r="235" spans="1:28" ht="15">
      <c r="A235" s="109" t="str">
        <f>INDEX('Tabel 3.1'!$C$9:$C$579,MATCH('Data -enkelt, resultat'!S231,'Tabel 3.1'!$IV$9:$IV$579,0))&amp;" - "&amp;INDEX('Tabel 3.1'!$D$9:$D$579,MATCH('Data -enkelt, resultat'!S231,'Tabel 3.1'!$IV$9:$IV$579,0))</f>
        <v>Danske Invest Select - Online Danske Obligationer Indeks</v>
      </c>
      <c r="B235" s="116">
        <v>201412</v>
      </c>
      <c r="C235" s="116">
        <v>11052</v>
      </c>
      <c r="D235" s="116">
        <v>51</v>
      </c>
      <c r="E235" s="117">
        <v>4603000</v>
      </c>
      <c r="F235" s="117">
        <v>0</v>
      </c>
      <c r="G235" s="117">
        <v>0</v>
      </c>
      <c r="H235" s="117">
        <v>13231000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1474000</v>
      </c>
      <c r="P235" s="117">
        <v>0</v>
      </c>
      <c r="Q235" s="117">
        <v>0</v>
      </c>
      <c r="R235" s="118" t="s">
        <v>794</v>
      </c>
      <c r="S235" s="116">
        <v>11052051</v>
      </c>
      <c r="T235" s="100"/>
      <c r="U235" s="100"/>
      <c r="V235" s="100"/>
      <c r="W235" s="100"/>
      <c r="X235" s="100"/>
      <c r="Y235" s="100"/>
      <c r="Z235" s="100"/>
      <c r="AA235" s="101"/>
      <c r="AB235" s="101"/>
    </row>
    <row r="236" spans="1:28" ht="15">
      <c r="A236" s="109" t="str">
        <f>INDEX('Tabel 3.1'!$C$9:$C$579,MATCH('Data -enkelt, resultat'!S232,'Tabel 3.1'!$IV$9:$IV$579,0))&amp;" - "&amp;INDEX('Tabel 3.1'!$D$9:$D$579,MATCH('Data -enkelt, resultat'!S232,'Tabel 3.1'!$IV$9:$IV$579,0))</f>
        <v>Danske Invest Select - Online Global Indeks</v>
      </c>
      <c r="B236" s="116">
        <v>201412</v>
      </c>
      <c r="C236" s="116">
        <v>11052</v>
      </c>
      <c r="D236" s="116">
        <v>52</v>
      </c>
      <c r="E236" s="117">
        <v>0</v>
      </c>
      <c r="F236" s="117">
        <v>1000</v>
      </c>
      <c r="G236" s="117">
        <v>62731000</v>
      </c>
      <c r="H236" s="117">
        <v>0</v>
      </c>
      <c r="I236" s="117">
        <v>657791000</v>
      </c>
      <c r="J236" s="117">
        <v>0</v>
      </c>
      <c r="K236" s="117">
        <v>0</v>
      </c>
      <c r="L236" s="117">
        <v>8482000</v>
      </c>
      <c r="M236" s="117">
        <v>111000</v>
      </c>
      <c r="N236" s="117">
        <v>1116000</v>
      </c>
      <c r="O236" s="117">
        <v>40660000</v>
      </c>
      <c r="P236" s="117">
        <v>0</v>
      </c>
      <c r="Q236" s="117">
        <v>7427000</v>
      </c>
      <c r="R236" s="118" t="s">
        <v>794</v>
      </c>
      <c r="S236" s="116">
        <v>11052052</v>
      </c>
      <c r="T236" s="100"/>
      <c r="U236" s="100"/>
      <c r="V236" s="100"/>
      <c r="W236" s="100"/>
      <c r="X236" s="100"/>
      <c r="Y236" s="100"/>
      <c r="Z236" s="100"/>
      <c r="AA236" s="101"/>
      <c r="AB236" s="101"/>
    </row>
    <row r="237" spans="1:28" ht="15">
      <c r="A237" s="109" t="str">
        <f>INDEX('Tabel 3.1'!$C$9:$C$579,MATCH('Data -enkelt, resultat'!S233,'Tabel 3.1'!$IV$9:$IV$579,0))&amp;" - "&amp;INDEX('Tabel 3.1'!$D$9:$D$579,MATCH('Data -enkelt, resultat'!S233,'Tabel 3.1'!$IV$9:$IV$579,0))</f>
        <v>Danske Invest Select - Aktier</v>
      </c>
      <c r="B237" s="116">
        <v>201412</v>
      </c>
      <c r="C237" s="116">
        <v>11052</v>
      </c>
      <c r="D237" s="116">
        <v>54</v>
      </c>
      <c r="E237" s="117">
        <v>179000</v>
      </c>
      <c r="F237" s="117">
        <v>4000</v>
      </c>
      <c r="G237" s="117">
        <v>178150000</v>
      </c>
      <c r="H237" s="117">
        <v>0</v>
      </c>
      <c r="I237" s="117">
        <v>527074000</v>
      </c>
      <c r="J237" s="117">
        <v>0</v>
      </c>
      <c r="K237" s="117">
        <v>0</v>
      </c>
      <c r="L237" s="117">
        <v>36850000</v>
      </c>
      <c r="M237" s="117">
        <v>128000</v>
      </c>
      <c r="N237" s="117">
        <v>8502000</v>
      </c>
      <c r="O237" s="117">
        <v>76434000</v>
      </c>
      <c r="P237" s="117">
        <v>0</v>
      </c>
      <c r="Q237" s="117">
        <v>12492000</v>
      </c>
      <c r="R237" s="118" t="s">
        <v>794</v>
      </c>
      <c r="S237" s="116">
        <v>11052054</v>
      </c>
      <c r="T237" s="100"/>
      <c r="U237" s="100"/>
      <c r="V237" s="100"/>
      <c r="W237" s="100"/>
      <c r="X237" s="100"/>
      <c r="Y237" s="100"/>
      <c r="Z237" s="100"/>
      <c r="AA237" s="101"/>
      <c r="AB237" s="101"/>
    </row>
    <row r="238" spans="1:28" ht="15">
      <c r="A238" s="109" t="str">
        <f>INDEX('Tabel 3.1'!$C$9:$C$579,MATCH('Data -enkelt, resultat'!S234,'Tabel 3.1'!$IV$9:$IV$579,0))&amp;" - "&amp;INDEX('Tabel 3.1'!$D$9:$D$579,MATCH('Data -enkelt, resultat'!S234,'Tabel 3.1'!$IV$9:$IV$579,0))</f>
        <v>Danske Invest Select - Flexinvest Fonde</v>
      </c>
      <c r="B238" s="116">
        <v>201412</v>
      </c>
      <c r="C238" s="116">
        <v>11052</v>
      </c>
      <c r="D238" s="116">
        <v>57</v>
      </c>
      <c r="E238" s="117">
        <v>9000</v>
      </c>
      <c r="F238" s="117">
        <v>0</v>
      </c>
      <c r="G238" s="117">
        <v>19463000</v>
      </c>
      <c r="H238" s="117">
        <v>0</v>
      </c>
      <c r="I238" s="117">
        <v>80226000</v>
      </c>
      <c r="J238" s="117">
        <v>0</v>
      </c>
      <c r="K238" s="117">
        <v>0</v>
      </c>
      <c r="L238" s="117">
        <v>2086000</v>
      </c>
      <c r="M238" s="117">
        <v>5000</v>
      </c>
      <c r="N238" s="117">
        <v>463000</v>
      </c>
      <c r="O238" s="117">
        <v>9531000</v>
      </c>
      <c r="P238" s="117">
        <v>0</v>
      </c>
      <c r="Q238" s="117">
        <v>1181000</v>
      </c>
      <c r="R238" s="118" t="s">
        <v>794</v>
      </c>
      <c r="S238" s="116">
        <v>11052057</v>
      </c>
      <c r="T238" s="100"/>
      <c r="U238" s="100"/>
      <c r="V238" s="100"/>
      <c r="W238" s="100"/>
      <c r="X238" s="100"/>
      <c r="Y238" s="100"/>
      <c r="Z238" s="100"/>
      <c r="AA238" s="101"/>
      <c r="AB238" s="101"/>
    </row>
    <row r="239" spans="1:28" ht="15">
      <c r="A239" s="109" t="str">
        <f>INDEX('Tabel 3.1'!$C$9:$C$579,MATCH('Data -enkelt, resultat'!S235,'Tabel 3.1'!$IV$9:$IV$579,0))&amp;" - "&amp;INDEX('Tabel 3.1'!$D$9:$D$579,MATCH('Data -enkelt, resultat'!S235,'Tabel 3.1'!$IV$9:$IV$579,0))</f>
        <v>Danske Invest Select - Flexinvest Lange Obligationer</v>
      </c>
      <c r="B239" s="116">
        <v>201412</v>
      </c>
      <c r="C239" s="116">
        <v>11052</v>
      </c>
      <c r="D239" s="116">
        <v>58</v>
      </c>
      <c r="E239" s="117">
        <v>1000</v>
      </c>
      <c r="F239" s="117">
        <v>0</v>
      </c>
      <c r="G239" s="117">
        <v>10357000</v>
      </c>
      <c r="H239" s="117">
        <v>0</v>
      </c>
      <c r="I239" s="117">
        <v>42159000</v>
      </c>
      <c r="J239" s="117">
        <v>0</v>
      </c>
      <c r="K239" s="117">
        <v>48327000</v>
      </c>
      <c r="L239" s="117">
        <v>4025000</v>
      </c>
      <c r="M239" s="117">
        <v>15000</v>
      </c>
      <c r="N239" s="117">
        <v>344000</v>
      </c>
      <c r="O239" s="117">
        <v>4944000</v>
      </c>
      <c r="P239" s="117">
        <v>0</v>
      </c>
      <c r="Q239" s="117">
        <v>650000</v>
      </c>
      <c r="R239" s="118" t="s">
        <v>794</v>
      </c>
      <c r="S239" s="116">
        <v>11052058</v>
      </c>
      <c r="T239" s="100"/>
      <c r="U239" s="100"/>
      <c r="V239" s="100"/>
      <c r="W239" s="100"/>
      <c r="X239" s="100"/>
      <c r="Y239" s="100"/>
      <c r="Z239" s="100"/>
      <c r="AA239" s="101"/>
      <c r="AB239" s="101"/>
    </row>
    <row r="240" spans="1:28" ht="15">
      <c r="A240" s="109" t="str">
        <f>INDEX('Tabel 3.1'!$C$9:$C$579,MATCH('Data -enkelt, resultat'!S236,'Tabel 3.1'!$IV$9:$IV$579,0))&amp;" - "&amp;INDEX('Tabel 3.1'!$D$9:$D$579,MATCH('Data -enkelt, resultat'!S236,'Tabel 3.1'!$IV$9:$IV$579,0))</f>
        <v>Danske Invest Select - USA</v>
      </c>
      <c r="B240" s="116">
        <v>201412</v>
      </c>
      <c r="C240" s="116">
        <v>11052</v>
      </c>
      <c r="D240" s="116">
        <v>59</v>
      </c>
      <c r="E240" s="117">
        <v>8735000</v>
      </c>
      <c r="F240" s="117">
        <v>0</v>
      </c>
      <c r="G240" s="117">
        <v>0</v>
      </c>
      <c r="H240" s="117">
        <v>9543000</v>
      </c>
      <c r="I240" s="117">
        <v>0</v>
      </c>
      <c r="J240" s="117">
        <v>0</v>
      </c>
      <c r="K240" s="117">
        <v>15842000</v>
      </c>
      <c r="L240" s="117">
        <v>6592000</v>
      </c>
      <c r="M240" s="117">
        <v>0</v>
      </c>
      <c r="N240" s="117">
        <v>8000</v>
      </c>
      <c r="O240" s="117">
        <v>2779000</v>
      </c>
      <c r="P240" s="117">
        <v>0</v>
      </c>
      <c r="Q240" s="117">
        <v>0</v>
      </c>
      <c r="R240" s="118" t="s">
        <v>794</v>
      </c>
      <c r="S240" s="116">
        <v>11052059</v>
      </c>
      <c r="T240" s="100"/>
      <c r="U240" s="100"/>
      <c r="V240" s="100"/>
      <c r="W240" s="100"/>
      <c r="X240" s="100"/>
      <c r="Y240" s="100"/>
      <c r="Z240" s="100"/>
      <c r="AA240" s="101"/>
      <c r="AB240" s="101"/>
    </row>
    <row r="241" spans="1:28" ht="15">
      <c r="A241" s="109" t="str">
        <f>INDEX('Tabel 3.1'!$C$9:$C$579,MATCH('Data -enkelt, resultat'!S237,'Tabel 3.1'!$IV$9:$IV$579,0))&amp;" - "&amp;INDEX('Tabel 3.1'!$D$9:$D$579,MATCH('Data -enkelt, resultat'!S237,'Tabel 3.1'!$IV$9:$IV$579,0))</f>
        <v>Danske Invest Select - Global Equity Solution</v>
      </c>
      <c r="B241" s="116">
        <v>201412</v>
      </c>
      <c r="C241" s="116">
        <v>11052</v>
      </c>
      <c r="D241" s="116">
        <v>61</v>
      </c>
      <c r="E241" s="117">
        <v>5565000</v>
      </c>
      <c r="F241" s="117">
        <v>0</v>
      </c>
      <c r="G241" s="117">
        <v>0</v>
      </c>
      <c r="H241" s="117">
        <v>2072000</v>
      </c>
      <c r="I241" s="117">
        <v>0</v>
      </c>
      <c r="J241" s="117">
        <v>0</v>
      </c>
      <c r="K241" s="117">
        <v>0</v>
      </c>
      <c r="L241" s="117">
        <v>0</v>
      </c>
      <c r="M241" s="117">
        <v>0</v>
      </c>
      <c r="N241" s="117">
        <v>0</v>
      </c>
      <c r="O241" s="117">
        <v>971000</v>
      </c>
      <c r="P241" s="117">
        <v>0</v>
      </c>
      <c r="Q241" s="117">
        <v>0</v>
      </c>
      <c r="R241" s="118" t="s">
        <v>794</v>
      </c>
      <c r="S241" s="116">
        <v>11052061</v>
      </c>
      <c r="T241" s="100"/>
      <c r="U241" s="100"/>
      <c r="V241" s="100"/>
      <c r="W241" s="100"/>
      <c r="X241" s="100"/>
      <c r="Y241" s="100"/>
      <c r="Z241" s="100"/>
      <c r="AA241" s="101"/>
      <c r="AB241" s="101"/>
    </row>
    <row r="242" spans="1:28" ht="15">
      <c r="A242" s="109" t="str">
        <f>INDEX('Tabel 3.1'!$C$9:$C$579,MATCH('Data -enkelt, resultat'!S238,'Tabel 3.1'!$IV$9:$IV$579,0))&amp;" - "&amp;INDEX('Tabel 3.1'!$D$9:$D$579,MATCH('Data -enkelt, resultat'!S238,'Tabel 3.1'!$IV$9:$IV$579,0))</f>
        <v>Danske Invest Select - Global Restricted</v>
      </c>
      <c r="B242" s="116">
        <v>201412</v>
      </c>
      <c r="C242" s="116">
        <v>11052</v>
      </c>
      <c r="D242" s="116">
        <v>62</v>
      </c>
      <c r="E242" s="117">
        <v>67587000</v>
      </c>
      <c r="F242" s="117">
        <v>0</v>
      </c>
      <c r="G242" s="117">
        <v>0</v>
      </c>
      <c r="H242" s="117">
        <v>21700000</v>
      </c>
      <c r="I242" s="117">
        <v>0</v>
      </c>
      <c r="J242" s="117">
        <v>0</v>
      </c>
      <c r="K242" s="117">
        <v>1431000</v>
      </c>
      <c r="L242" s="117">
        <v>0</v>
      </c>
      <c r="M242" s="117">
        <v>0</v>
      </c>
      <c r="N242" s="117">
        <v>0</v>
      </c>
      <c r="O242" s="117">
        <v>15839000</v>
      </c>
      <c r="P242" s="117">
        <v>0</v>
      </c>
      <c r="Q242" s="117">
        <v>0</v>
      </c>
      <c r="R242" s="118" t="s">
        <v>794</v>
      </c>
      <c r="S242" s="116">
        <v>11052062</v>
      </c>
      <c r="T242" s="100"/>
      <c r="U242" s="100"/>
      <c r="V242" s="100"/>
      <c r="W242" s="100"/>
      <c r="X242" s="100"/>
      <c r="Y242" s="100"/>
      <c r="Z242" s="100"/>
      <c r="AA242" s="101"/>
      <c r="AB242" s="101"/>
    </row>
    <row r="243" spans="1:28" ht="15">
      <c r="A243" s="109" t="str">
        <f>INDEX('Tabel 3.1'!$C$9:$C$579,MATCH('Data -enkelt, resultat'!S239,'Tabel 3.1'!$IV$9:$IV$579,0))&amp;" - "&amp;INDEX('Tabel 3.1'!$D$9:$D$579,MATCH('Data -enkelt, resultat'!S239,'Tabel 3.1'!$IV$9:$IV$579,0))</f>
        <v>Danske Invest Select - Global ESG - Accumulating KL</v>
      </c>
      <c r="B243" s="116">
        <v>201412</v>
      </c>
      <c r="C243" s="116">
        <v>11052</v>
      </c>
      <c r="D243" s="116">
        <v>63</v>
      </c>
      <c r="E243" s="117">
        <v>8000</v>
      </c>
      <c r="F243" s="117">
        <v>0</v>
      </c>
      <c r="G243" s="117">
        <v>17643000</v>
      </c>
      <c r="H243" s="117">
        <v>0</v>
      </c>
      <c r="I243" s="117">
        <v>68059000</v>
      </c>
      <c r="J243" s="117">
        <v>0</v>
      </c>
      <c r="K243" s="117">
        <v>0</v>
      </c>
      <c r="L243" s="117">
        <v>249000</v>
      </c>
      <c r="M243" s="117">
        <v>9000</v>
      </c>
      <c r="N243" s="117">
        <v>150000</v>
      </c>
      <c r="O243" s="117">
        <v>3001000</v>
      </c>
      <c r="P243" s="117">
        <v>0</v>
      </c>
      <c r="Q243" s="117">
        <v>993000</v>
      </c>
      <c r="R243" s="118" t="s">
        <v>794</v>
      </c>
      <c r="S243" s="116">
        <v>11052063</v>
      </c>
      <c r="T243" s="100"/>
      <c r="U243" s="100"/>
      <c r="V243" s="100"/>
      <c r="W243" s="100"/>
      <c r="X243" s="100"/>
      <c r="Y243" s="100"/>
      <c r="Z243" s="100"/>
      <c r="AA243" s="101"/>
      <c r="AB243" s="101"/>
    </row>
    <row r="244" spans="1:28" ht="15">
      <c r="A244" s="109" t="str">
        <f>INDEX('Tabel 3.1'!$C$9:$C$579,MATCH('Data -enkelt, resultat'!S240,'Tabel 3.1'!$IV$9:$IV$579,0))&amp;" - "&amp;INDEX('Tabel 3.1'!$D$9:$D$579,MATCH('Data -enkelt, resultat'!S240,'Tabel 3.1'!$IV$9:$IV$579,0))</f>
        <v>Danske Invest Select - FX - Accumulating KL</v>
      </c>
      <c r="B244" s="116">
        <v>201412</v>
      </c>
      <c r="C244" s="116">
        <v>11052</v>
      </c>
      <c r="D244" s="116">
        <v>64</v>
      </c>
      <c r="E244" s="117">
        <v>25336000</v>
      </c>
      <c r="F244" s="117">
        <v>0</v>
      </c>
      <c r="G244" s="117">
        <v>0</v>
      </c>
      <c r="H244" s="117">
        <v>10513000</v>
      </c>
      <c r="I244" s="117">
        <v>0</v>
      </c>
      <c r="J244" s="117">
        <v>0</v>
      </c>
      <c r="K244" s="117">
        <v>413000</v>
      </c>
      <c r="L244" s="117">
        <v>0</v>
      </c>
      <c r="M244" s="117">
        <v>0</v>
      </c>
      <c r="N244" s="117">
        <v>0</v>
      </c>
      <c r="O244" s="117">
        <v>6005000</v>
      </c>
      <c r="P244" s="117">
        <v>0</v>
      </c>
      <c r="Q244" s="117">
        <v>0</v>
      </c>
      <c r="R244" s="118" t="s">
        <v>794</v>
      </c>
      <c r="S244" s="116">
        <v>11052064</v>
      </c>
      <c r="T244" s="100"/>
      <c r="U244" s="100"/>
      <c r="V244" s="100"/>
      <c r="W244" s="100"/>
      <c r="X244" s="100"/>
      <c r="Y244" s="100"/>
      <c r="Z244" s="100"/>
      <c r="AA244" s="101"/>
      <c r="AB244" s="101"/>
    </row>
    <row r="245" spans="1:28" ht="15">
      <c r="A245" s="109" t="str">
        <f>INDEX('Tabel 3.1'!$C$9:$C$579,MATCH('Data -enkelt, resultat'!S241,'Tabel 3.1'!$IV$9:$IV$579,0))&amp;" - "&amp;INDEX('Tabel 3.1'!$D$9:$D$579,MATCH('Data -enkelt, resultat'!S241,'Tabel 3.1'!$IV$9:$IV$579,0))</f>
        <v>Danske Invest Select - AlmenBolig Mellemlange Obligationer</v>
      </c>
      <c r="B245" s="116">
        <v>201412</v>
      </c>
      <c r="C245" s="116">
        <v>11052</v>
      </c>
      <c r="D245" s="116">
        <v>65</v>
      </c>
      <c r="E245" s="117">
        <v>58000</v>
      </c>
      <c r="F245" s="117">
        <v>0</v>
      </c>
      <c r="G245" s="117">
        <v>27506000</v>
      </c>
      <c r="H245" s="117">
        <v>0</v>
      </c>
      <c r="I245" s="117">
        <v>127530000</v>
      </c>
      <c r="J245" s="117">
        <v>0</v>
      </c>
      <c r="K245" s="117">
        <v>0</v>
      </c>
      <c r="L245" s="117">
        <v>7222000</v>
      </c>
      <c r="M245" s="117">
        <v>26000</v>
      </c>
      <c r="N245" s="117">
        <v>1531000</v>
      </c>
      <c r="O245" s="117">
        <v>12985000</v>
      </c>
      <c r="P245" s="117">
        <v>0</v>
      </c>
      <c r="Q245" s="117">
        <v>2253000</v>
      </c>
      <c r="R245" s="118" t="s">
        <v>794</v>
      </c>
      <c r="S245" s="116">
        <v>11052065</v>
      </c>
      <c r="T245" s="100"/>
      <c r="U245" s="100"/>
      <c r="V245" s="100"/>
      <c r="W245" s="100"/>
      <c r="X245" s="100"/>
      <c r="Y245" s="100"/>
      <c r="Z245" s="100"/>
      <c r="AA245" s="101"/>
      <c r="AB245" s="101"/>
    </row>
    <row r="246" spans="1:28" ht="15">
      <c r="A246" s="109" t="str">
        <f>INDEX('Tabel 3.1'!$C$9:$C$579,MATCH('Data -enkelt, resultat'!S242,'Tabel 3.1'!$IV$9:$IV$579,0))&amp;" - "&amp;INDEX('Tabel 3.1'!$D$9:$D$579,MATCH('Data -enkelt, resultat'!S242,'Tabel 3.1'!$IV$9:$IV$579,0))</f>
        <v>Danske Invest Select - Danske Obligationer Allokering</v>
      </c>
      <c r="B246" s="116">
        <v>201412</v>
      </c>
      <c r="C246" s="116">
        <v>11052</v>
      </c>
      <c r="D246" s="116">
        <v>66</v>
      </c>
      <c r="E246" s="117">
        <v>241525000</v>
      </c>
      <c r="F246" s="117">
        <v>0</v>
      </c>
      <c r="G246" s="117">
        <v>0</v>
      </c>
      <c r="H246" s="117">
        <v>201753000</v>
      </c>
      <c r="I246" s="117">
        <v>0</v>
      </c>
      <c r="J246" s="117">
        <v>0</v>
      </c>
      <c r="K246" s="117">
        <v>459892000</v>
      </c>
      <c r="L246" s="117">
        <v>11540000</v>
      </c>
      <c r="M246" s="117">
        <v>170000</v>
      </c>
      <c r="N246" s="117">
        <v>159000</v>
      </c>
      <c r="O246" s="117">
        <v>47523000</v>
      </c>
      <c r="P246" s="117">
        <v>0</v>
      </c>
      <c r="Q246" s="117">
        <v>0</v>
      </c>
      <c r="R246" s="118" t="s">
        <v>794</v>
      </c>
      <c r="S246" s="116">
        <v>11052066</v>
      </c>
      <c r="T246" s="100"/>
      <c r="U246" s="100"/>
      <c r="V246" s="100"/>
      <c r="W246" s="100"/>
      <c r="X246" s="100"/>
      <c r="Y246" s="100"/>
      <c r="Z246" s="100"/>
      <c r="AA246" s="101"/>
      <c r="AB246" s="101"/>
    </row>
    <row r="247" spans="1:28" ht="15">
      <c r="A247" s="109" t="str">
        <f>INDEX('Tabel 3.1'!$C$9:$C$579,MATCH('Data -enkelt, resultat'!S243,'Tabel 3.1'!$IV$9:$IV$579,0))&amp;" - "&amp;INDEX('Tabel 3.1'!$D$9:$D$579,MATCH('Data -enkelt, resultat'!S243,'Tabel 3.1'!$IV$9:$IV$579,0))</f>
        <v>Danske Invest Select - PP Pension Aktieallokeringsfond - Accumulating KL</v>
      </c>
      <c r="B247" s="116">
        <v>201412</v>
      </c>
      <c r="C247" s="116">
        <v>11052</v>
      </c>
      <c r="D247" s="116">
        <v>67</v>
      </c>
      <c r="E247" s="117">
        <v>60174000</v>
      </c>
      <c r="F247" s="117">
        <v>0</v>
      </c>
      <c r="G247" s="117">
        <v>0</v>
      </c>
      <c r="H247" s="117">
        <v>59008000</v>
      </c>
      <c r="I247" s="117">
        <v>0</v>
      </c>
      <c r="J247" s="117">
        <v>0</v>
      </c>
      <c r="K247" s="117">
        <v>123940000</v>
      </c>
      <c r="L247" s="117">
        <v>9117000</v>
      </c>
      <c r="M247" s="117">
        <v>48000</v>
      </c>
      <c r="N247" s="117">
        <v>102000</v>
      </c>
      <c r="O247" s="117">
        <v>12208000</v>
      </c>
      <c r="P247" s="117">
        <v>0</v>
      </c>
      <c r="Q247" s="117">
        <v>0</v>
      </c>
      <c r="R247" s="118" t="s">
        <v>794</v>
      </c>
      <c r="S247" s="116">
        <v>11052067</v>
      </c>
      <c r="T247" s="100"/>
      <c r="U247" s="100"/>
      <c r="V247" s="100"/>
      <c r="W247" s="100"/>
      <c r="X247" s="100"/>
      <c r="Y247" s="100"/>
      <c r="Z247" s="100"/>
      <c r="AA247" s="101"/>
      <c r="AB247" s="101"/>
    </row>
    <row r="248" spans="1:28" ht="15">
      <c r="A248" s="109" t="str">
        <f>INDEX('Tabel 3.1'!$C$9:$C$579,MATCH('Data -enkelt, resultat'!S244,'Tabel 3.1'!$IV$9:$IV$579,0))&amp;" - "&amp;INDEX('Tabel 3.1'!$D$9:$D$579,MATCH('Data -enkelt, resultat'!S244,'Tabel 3.1'!$IV$9:$IV$579,0))</f>
        <v>Danske Invest Select - Danske Obligationer Allokering - Akkumulerende KL</v>
      </c>
      <c r="B248" s="116">
        <v>201412</v>
      </c>
      <c r="C248" s="116">
        <v>11052</v>
      </c>
      <c r="D248" s="116">
        <v>68</v>
      </c>
      <c r="E248" s="117">
        <v>111654</v>
      </c>
      <c r="F248" s="117">
        <v>7443.6</v>
      </c>
      <c r="G248" s="117">
        <v>38096344.8</v>
      </c>
      <c r="H248" s="117">
        <v>0</v>
      </c>
      <c r="I248" s="117">
        <v>312690748.8</v>
      </c>
      <c r="J248" s="117">
        <v>0</v>
      </c>
      <c r="K248" s="117">
        <v>4354506</v>
      </c>
      <c r="L248" s="117">
        <v>7406382</v>
      </c>
      <c r="M248" s="117">
        <v>59548.8</v>
      </c>
      <c r="N248" s="117">
        <v>5076535.2</v>
      </c>
      <c r="O248" s="117">
        <v>22360574.4</v>
      </c>
      <c r="P248" s="117">
        <v>0</v>
      </c>
      <c r="Q248" s="117">
        <v>4004656.8</v>
      </c>
      <c r="R248" s="118" t="s">
        <v>794</v>
      </c>
      <c r="S248" s="116">
        <v>11052068</v>
      </c>
      <c r="T248" s="100"/>
      <c r="U248" s="100"/>
      <c r="V248" s="100"/>
      <c r="W248" s="100"/>
      <c r="X248" s="100"/>
      <c r="Y248" s="100"/>
      <c r="Z248" s="100"/>
      <c r="AA248" s="101"/>
      <c r="AB248" s="101"/>
    </row>
    <row r="249" spans="1:28" ht="15">
      <c r="A249" s="109" t="str">
        <f>INDEX('Tabel 3.1'!$C$9:$C$579,MATCH('Data -enkelt, resultat'!S245,'Tabel 3.1'!$IV$9:$IV$579,0))&amp;" - "&amp;INDEX('Tabel 3.1'!$D$9:$D$579,MATCH('Data -enkelt, resultat'!S245,'Tabel 3.1'!$IV$9:$IV$579,0))</f>
        <v>Danske Invest Select - Global Equity Solution - Akkumulerende KL</v>
      </c>
      <c r="B249" s="116">
        <v>201412</v>
      </c>
      <c r="C249" s="116">
        <v>11052</v>
      </c>
      <c r="D249" s="116">
        <v>69</v>
      </c>
      <c r="E249" s="117">
        <v>69406000</v>
      </c>
      <c r="F249" s="117">
        <v>0</v>
      </c>
      <c r="G249" s="117">
        <v>0</v>
      </c>
      <c r="H249" s="117">
        <v>33969000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5178000</v>
      </c>
      <c r="P249" s="117">
        <v>0</v>
      </c>
      <c r="Q249" s="117">
        <v>0</v>
      </c>
      <c r="R249" s="118" t="s">
        <v>794</v>
      </c>
      <c r="S249" s="116">
        <v>11052069</v>
      </c>
      <c r="T249" s="100"/>
      <c r="U249" s="100"/>
      <c r="V249" s="100"/>
      <c r="W249" s="100"/>
      <c r="X249" s="100"/>
      <c r="Y249" s="100"/>
      <c r="Z249" s="100"/>
      <c r="AA249" s="101"/>
      <c r="AB249" s="101"/>
    </row>
    <row r="250" spans="1:28" ht="15">
      <c r="A250" s="109" t="str">
        <f>INDEX('Tabel 3.1'!$C$9:$C$579,MATCH('Data -enkelt, resultat'!S246,'Tabel 3.1'!$IV$9:$IV$579,0))&amp;" - "&amp;INDEX('Tabel 3.1'!$D$9:$D$579,MATCH('Data -enkelt, resultat'!S246,'Tabel 3.1'!$IV$9:$IV$579,0))</f>
        <v>Danske Invest Select - US High Yield Bonds</v>
      </c>
      <c r="B250" s="116">
        <v>201412</v>
      </c>
      <c r="C250" s="116">
        <v>11052</v>
      </c>
      <c r="D250" s="116">
        <v>70</v>
      </c>
      <c r="E250" s="117">
        <v>103361000</v>
      </c>
      <c r="F250" s="117">
        <v>0</v>
      </c>
      <c r="G250" s="117">
        <v>0</v>
      </c>
      <c r="H250" s="117">
        <v>38156000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6877000</v>
      </c>
      <c r="P250" s="117">
        <v>0</v>
      </c>
      <c r="Q250" s="117">
        <v>0</v>
      </c>
      <c r="R250" s="118" t="s">
        <v>794</v>
      </c>
      <c r="S250" s="116">
        <v>11052070</v>
      </c>
      <c r="T250" s="100"/>
      <c r="U250" s="100"/>
      <c r="V250" s="100"/>
      <c r="W250" s="100"/>
      <c r="X250" s="100"/>
      <c r="Y250" s="100"/>
      <c r="Z250" s="100"/>
      <c r="AA250" s="101"/>
      <c r="AB250" s="101"/>
    </row>
    <row r="251" spans="1:28" ht="15">
      <c r="A251" s="109" t="str">
        <f>INDEX('Tabel 3.1'!$C$9:$C$579,MATCH('Data -enkelt, resultat'!S247,'Tabel 3.1'!$IV$9:$IV$579,0))&amp;" - "&amp;INDEX('Tabel 3.1'!$D$9:$D$579,MATCH('Data -enkelt, resultat'!S247,'Tabel 3.1'!$IV$9:$IV$579,0))</f>
        <v>Danske Invest Select - US High Yield Bonds - Akkumulerende KL</v>
      </c>
      <c r="B251" s="116">
        <v>201412</v>
      </c>
      <c r="C251" s="116">
        <v>11052</v>
      </c>
      <c r="D251" s="116">
        <v>71</v>
      </c>
      <c r="E251" s="117">
        <v>51000</v>
      </c>
      <c r="F251" s="117">
        <v>1000</v>
      </c>
      <c r="G251" s="117">
        <v>2729000</v>
      </c>
      <c r="H251" s="117">
        <v>0</v>
      </c>
      <c r="I251" s="117">
        <v>3017000</v>
      </c>
      <c r="J251" s="117">
        <v>0</v>
      </c>
      <c r="K251" s="117">
        <v>0</v>
      </c>
      <c r="L251" s="117">
        <v>11490000</v>
      </c>
      <c r="M251" s="117">
        <v>12000</v>
      </c>
      <c r="N251" s="117">
        <v>318000</v>
      </c>
      <c r="O251" s="117">
        <v>3152000</v>
      </c>
      <c r="P251" s="117">
        <v>0</v>
      </c>
      <c r="Q251" s="117">
        <v>115000</v>
      </c>
      <c r="R251" s="118" t="s">
        <v>794</v>
      </c>
      <c r="S251" s="116">
        <v>11052071</v>
      </c>
      <c r="T251" s="100"/>
      <c r="U251" s="100"/>
      <c r="V251" s="100"/>
      <c r="W251" s="100"/>
      <c r="X251" s="100"/>
      <c r="Y251" s="100"/>
      <c r="Z251" s="100"/>
      <c r="AA251" s="101"/>
      <c r="AB251" s="101"/>
    </row>
    <row r="252" spans="1:28" ht="15">
      <c r="A252" s="109" t="str">
        <f>INDEX('Tabel 3.1'!$C$9:$C$579,MATCH('Data -enkelt, resultat'!S248,'Tabel 3.1'!$IV$9:$IV$579,0))&amp;" - "&amp;INDEX('Tabel 3.1'!$D$9:$D$579,MATCH('Data -enkelt, resultat'!S248,'Tabel 3.1'!$IV$9:$IV$579,0))</f>
        <v>Danske Invest Select - Global Equity Solution 2 - Akkumulerende KL</v>
      </c>
      <c r="B252" s="116">
        <v>201412</v>
      </c>
      <c r="C252" s="116">
        <v>11054</v>
      </c>
      <c r="D252" s="116">
        <v>29</v>
      </c>
      <c r="E252" s="117">
        <v>13051000</v>
      </c>
      <c r="F252" s="117">
        <v>22000</v>
      </c>
      <c r="G252" s="117">
        <v>0</v>
      </c>
      <c r="H252" s="117">
        <v>18553000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2000</v>
      </c>
      <c r="O252" s="117">
        <v>730000</v>
      </c>
      <c r="P252" s="117">
        <v>0</v>
      </c>
      <c r="Q252" s="117">
        <v>0</v>
      </c>
      <c r="R252" s="118" t="s">
        <v>794</v>
      </c>
      <c r="S252" s="116">
        <v>11054029</v>
      </c>
      <c r="T252" s="100"/>
      <c r="U252" s="100"/>
      <c r="V252" s="100"/>
      <c r="W252" s="100"/>
      <c r="X252" s="100"/>
      <c r="Y252" s="100"/>
      <c r="Z252" s="100"/>
      <c r="AA252" s="101"/>
      <c r="AB252" s="101"/>
    </row>
    <row r="253" spans="1:28" ht="15">
      <c r="A253" s="109" t="str">
        <f>INDEX('Tabel 3.1'!$C$9:$C$579,MATCH('Data -enkelt, resultat'!S249,'Tabel 3.1'!$IV$9:$IV$579,0))&amp;" - "&amp;INDEX('Tabel 3.1'!$D$9:$D$579,MATCH('Data -enkelt, resultat'!S249,'Tabel 3.1'!$IV$9:$IV$579,0))</f>
        <v>Danske Invest Select - Danske Obligationer Absolut - Lav Risiko</v>
      </c>
      <c r="B253" s="116">
        <v>201412</v>
      </c>
      <c r="C253" s="116">
        <v>11054</v>
      </c>
      <c r="D253" s="116">
        <v>30</v>
      </c>
      <c r="E253" s="117">
        <v>297192000</v>
      </c>
      <c r="F253" s="117">
        <v>55000</v>
      </c>
      <c r="G253" s="117">
        <v>0</v>
      </c>
      <c r="H253" s="117">
        <v>275353000</v>
      </c>
      <c r="I253" s="117">
        <v>8000</v>
      </c>
      <c r="J253" s="117">
        <v>0</v>
      </c>
      <c r="K253" s="117">
        <v>-456045000</v>
      </c>
      <c r="L253" s="117">
        <v>-8913000</v>
      </c>
      <c r="M253" s="117">
        <v>0</v>
      </c>
      <c r="N253" s="117">
        <v>10000</v>
      </c>
      <c r="O253" s="117">
        <v>19321000</v>
      </c>
      <c r="P253" s="117">
        <v>0</v>
      </c>
      <c r="Q253" s="117">
        <v>0</v>
      </c>
      <c r="R253" s="118" t="s">
        <v>794</v>
      </c>
      <c r="S253" s="116">
        <v>11054030</v>
      </c>
      <c r="T253" s="100"/>
      <c r="U253" s="100"/>
      <c r="V253" s="100"/>
      <c r="W253" s="100"/>
      <c r="X253" s="100"/>
      <c r="Y253" s="100"/>
      <c r="Z253" s="100"/>
      <c r="AA253" s="101"/>
      <c r="AB253" s="101"/>
    </row>
    <row r="254" spans="1:28" ht="15">
      <c r="A254" s="109" t="str">
        <f>INDEX('Tabel 3.1'!$C$9:$C$579,MATCH('Data -enkelt, resultat'!S250,'Tabel 3.1'!$IV$9:$IV$579,0))&amp;" - "&amp;INDEX('Tabel 3.1'!$D$9:$D$579,MATCH('Data -enkelt, resultat'!S250,'Tabel 3.1'!$IV$9:$IV$579,0))</f>
        <v>Danske Invest Select - Danske Obligationer Absolut</v>
      </c>
      <c r="B254" s="116">
        <v>201412</v>
      </c>
      <c r="C254" s="116">
        <v>11054</v>
      </c>
      <c r="D254" s="116">
        <v>31</v>
      </c>
      <c r="E254" s="117">
        <v>109614000</v>
      </c>
      <c r="F254" s="117">
        <v>63000</v>
      </c>
      <c r="G254" s="117">
        <v>0</v>
      </c>
      <c r="H254" s="117">
        <v>220891000</v>
      </c>
      <c r="I254" s="117">
        <v>0</v>
      </c>
      <c r="J254" s="117">
        <v>0</v>
      </c>
      <c r="K254" s="117">
        <v>-223060000</v>
      </c>
      <c r="L254" s="117">
        <v>2869000</v>
      </c>
      <c r="M254" s="117">
        <v>0</v>
      </c>
      <c r="N254" s="117">
        <v>36000</v>
      </c>
      <c r="O254" s="117">
        <v>9175000</v>
      </c>
      <c r="P254" s="117">
        <v>0</v>
      </c>
      <c r="Q254" s="117">
        <v>0</v>
      </c>
      <c r="R254" s="118" t="s">
        <v>794</v>
      </c>
      <c r="S254" s="116">
        <v>11054031</v>
      </c>
      <c r="T254" s="100"/>
      <c r="U254" s="100"/>
      <c r="V254" s="100"/>
      <c r="W254" s="100"/>
      <c r="X254" s="100"/>
      <c r="Y254" s="100"/>
      <c r="Z254" s="100"/>
      <c r="AA254" s="101"/>
      <c r="AB254" s="101"/>
    </row>
    <row r="255" spans="1:28" ht="15">
      <c r="A255" s="109" t="str">
        <f>INDEX('Tabel 3.1'!$C$9:$C$579,MATCH('Data -enkelt, resultat'!S251,'Tabel 3.1'!$IV$9:$IV$579,0))&amp;" - "&amp;INDEX('Tabel 3.1'!$D$9:$D$579,MATCH('Data -enkelt, resultat'!S251,'Tabel 3.1'!$IV$9:$IV$579,0))</f>
        <v>Danske Invest Select - GEM - Akkumulerende KL</v>
      </c>
      <c r="B255" s="116">
        <v>201412</v>
      </c>
      <c r="C255" s="116">
        <v>11054</v>
      </c>
      <c r="D255" s="116">
        <v>40</v>
      </c>
      <c r="E255" s="117">
        <v>95000</v>
      </c>
      <c r="F255" s="117">
        <v>26000</v>
      </c>
      <c r="G255" s="117">
        <v>13502000</v>
      </c>
      <c r="H255" s="117">
        <v>0</v>
      </c>
      <c r="I255" s="117">
        <v>103235000</v>
      </c>
      <c r="J255" s="117">
        <v>0</v>
      </c>
      <c r="K255" s="117">
        <v>-28589000</v>
      </c>
      <c r="L255" s="117">
        <v>-668000</v>
      </c>
      <c r="M255" s="117">
        <v>8000</v>
      </c>
      <c r="N255" s="117">
        <v>259000</v>
      </c>
      <c r="O255" s="117">
        <v>2688000</v>
      </c>
      <c r="P255" s="117">
        <v>0</v>
      </c>
      <c r="Q255" s="117">
        <v>1890000</v>
      </c>
      <c r="R255" s="118" t="s">
        <v>794</v>
      </c>
      <c r="S255" s="116">
        <v>11054040</v>
      </c>
      <c r="T255" s="100"/>
      <c r="U255" s="100"/>
      <c r="V255" s="100"/>
      <c r="W255" s="100"/>
      <c r="X255" s="100"/>
      <c r="Y255" s="100"/>
      <c r="Z255" s="100"/>
      <c r="AA255" s="101"/>
      <c r="AB255" s="101"/>
    </row>
    <row r="256" spans="1:28" ht="15">
      <c r="A256" s="109" t="str">
        <f>INDEX('Tabel 3.1'!$C$9:$C$579,MATCH('Data -enkelt, resultat'!S252,'Tabel 3.1'!$IV$9:$IV$579,0))&amp;" - "&amp;INDEX('Tabel 3.1'!$D$9:$D$579,MATCH('Data -enkelt, resultat'!S252,'Tabel 3.1'!$IV$9:$IV$579,0))</f>
        <v>Nordea Invest Engros - Obligationer</v>
      </c>
      <c r="B256" s="116">
        <v>201412</v>
      </c>
      <c r="C256" s="116">
        <v>11054</v>
      </c>
      <c r="D256" s="116">
        <v>42</v>
      </c>
      <c r="E256" s="117">
        <v>23000</v>
      </c>
      <c r="F256" s="117">
        <v>16000</v>
      </c>
      <c r="G256" s="117">
        <v>5513000</v>
      </c>
      <c r="H256" s="117">
        <v>0</v>
      </c>
      <c r="I256" s="117">
        <v>24794000</v>
      </c>
      <c r="J256" s="117">
        <v>0</v>
      </c>
      <c r="K256" s="117">
        <v>-150000</v>
      </c>
      <c r="L256" s="117">
        <v>-194000</v>
      </c>
      <c r="M256" s="117">
        <v>2000</v>
      </c>
      <c r="N256" s="117">
        <v>83000</v>
      </c>
      <c r="O256" s="117">
        <v>1144000</v>
      </c>
      <c r="P256" s="117">
        <v>0</v>
      </c>
      <c r="Q256" s="117">
        <v>741000</v>
      </c>
      <c r="R256" s="118" t="s">
        <v>794</v>
      </c>
      <c r="S256" s="116">
        <v>11054042</v>
      </c>
      <c r="T256" s="100"/>
      <c r="U256" s="100"/>
      <c r="V256" s="100"/>
      <c r="W256" s="100"/>
      <c r="X256" s="100"/>
      <c r="Y256" s="100"/>
      <c r="Z256" s="100"/>
      <c r="AA256" s="101"/>
      <c r="AB256" s="101"/>
    </row>
    <row r="257" spans="1:28" ht="15">
      <c r="A257" s="109" t="str">
        <f>INDEX('Tabel 3.1'!$C$9:$C$579,MATCH('Data -enkelt, resultat'!S253,'Tabel 3.1'!$IV$9:$IV$579,0))&amp;" - "&amp;INDEX('Tabel 3.1'!$D$9:$D$579,MATCH('Data -enkelt, resultat'!S253,'Tabel 3.1'!$IV$9:$IV$579,0))</f>
        <v>Nordea Invest Engros - Global High Yield</v>
      </c>
      <c r="B257" s="116">
        <v>201412</v>
      </c>
      <c r="C257" s="116">
        <v>11054</v>
      </c>
      <c r="D257" s="116">
        <v>43</v>
      </c>
      <c r="E257" s="117">
        <v>3000</v>
      </c>
      <c r="F257" s="117">
        <v>4000</v>
      </c>
      <c r="G257" s="117">
        <v>9269000</v>
      </c>
      <c r="H257" s="117">
        <v>0</v>
      </c>
      <c r="I257" s="117">
        <v>67156000</v>
      </c>
      <c r="J257" s="117">
        <v>0</v>
      </c>
      <c r="K257" s="117">
        <v>-30071000</v>
      </c>
      <c r="L257" s="117">
        <v>672000</v>
      </c>
      <c r="M257" s="117">
        <v>14000</v>
      </c>
      <c r="N257" s="117">
        <v>268000</v>
      </c>
      <c r="O257" s="117">
        <v>1800000</v>
      </c>
      <c r="P257" s="117">
        <v>0</v>
      </c>
      <c r="Q257" s="117">
        <v>1348000</v>
      </c>
      <c r="R257" s="118" t="s">
        <v>794</v>
      </c>
      <c r="S257" s="116">
        <v>11054043</v>
      </c>
      <c r="T257" s="100"/>
      <c r="U257" s="100"/>
      <c r="V257" s="100"/>
      <c r="W257" s="100"/>
      <c r="X257" s="100"/>
      <c r="Y257" s="100"/>
      <c r="Z257" s="100"/>
      <c r="AA257" s="101"/>
      <c r="AB257" s="101"/>
    </row>
    <row r="258" spans="1:28" ht="15">
      <c r="A258" s="109" t="str">
        <f>INDEX('Tabel 3.1'!$C$9:$C$579,MATCH('Data -enkelt, resultat'!S254,'Tabel 3.1'!$IV$9:$IV$579,0))&amp;" - "&amp;INDEX('Tabel 3.1'!$D$9:$D$579,MATCH('Data -enkelt, resultat'!S254,'Tabel 3.1'!$IV$9:$IV$579,0))</f>
        <v>Nordea Invest Engros - Emerging Market Bonds</v>
      </c>
      <c r="B258" s="116">
        <v>201412</v>
      </c>
      <c r="C258" s="116">
        <v>11054</v>
      </c>
      <c r="D258" s="116">
        <v>44</v>
      </c>
      <c r="E258" s="117">
        <v>3297000</v>
      </c>
      <c r="F258" s="117">
        <v>122000</v>
      </c>
      <c r="G258" s="117">
        <v>202479000</v>
      </c>
      <c r="H258" s="117">
        <v>0</v>
      </c>
      <c r="I258" s="117">
        <v>895304000</v>
      </c>
      <c r="J258" s="117">
        <v>0</v>
      </c>
      <c r="K258" s="117">
        <v>-5568000</v>
      </c>
      <c r="L258" s="117">
        <v>9117000</v>
      </c>
      <c r="M258" s="117">
        <v>225000</v>
      </c>
      <c r="N258" s="117">
        <v>1472000</v>
      </c>
      <c r="O258" s="117">
        <v>38977000</v>
      </c>
      <c r="P258" s="117">
        <v>0</v>
      </c>
      <c r="Q258" s="117">
        <v>23721000</v>
      </c>
      <c r="R258" s="118" t="s">
        <v>794</v>
      </c>
      <c r="S258" s="116">
        <v>11054044</v>
      </c>
      <c r="T258" s="100"/>
      <c r="U258" s="100"/>
      <c r="V258" s="100"/>
      <c r="W258" s="100"/>
      <c r="X258" s="100"/>
      <c r="Y258" s="100"/>
      <c r="Z258" s="100"/>
      <c r="AA258" s="101"/>
      <c r="AB258" s="101"/>
    </row>
    <row r="259" spans="1:28" ht="15">
      <c r="A259" s="109" t="str">
        <f>INDEX('Tabel 3.1'!$C$9:$C$579,MATCH('Data -enkelt, resultat'!S255,'Tabel 3.1'!$IV$9:$IV$579,0))&amp;" - "&amp;INDEX('Tabel 3.1'!$D$9:$D$579,MATCH('Data -enkelt, resultat'!S255,'Tabel 3.1'!$IV$9:$IV$579,0))</f>
        <v>Nordea Invest Engros - Absolute Return Equities II - Etisk tilvalg</v>
      </c>
      <c r="B259" s="116">
        <v>201412</v>
      </c>
      <c r="C259" s="116">
        <v>11054</v>
      </c>
      <c r="D259" s="116">
        <v>45</v>
      </c>
      <c r="E259" s="117">
        <v>448000</v>
      </c>
      <c r="F259" s="117">
        <v>3000</v>
      </c>
      <c r="G259" s="117">
        <v>8897000</v>
      </c>
      <c r="H259" s="117">
        <v>0</v>
      </c>
      <c r="I259" s="117">
        <v>16044000</v>
      </c>
      <c r="J259" s="117">
        <v>0</v>
      </c>
      <c r="K259" s="117">
        <v>0</v>
      </c>
      <c r="L259" s="117">
        <v>89000</v>
      </c>
      <c r="M259" s="117">
        <v>7000</v>
      </c>
      <c r="N259" s="117">
        <v>349000</v>
      </c>
      <c r="O259" s="117">
        <v>1775000</v>
      </c>
      <c r="P259" s="117">
        <v>0</v>
      </c>
      <c r="Q259" s="117">
        <v>822000</v>
      </c>
      <c r="R259" s="118" t="s">
        <v>794</v>
      </c>
      <c r="S259" s="116">
        <v>11054045</v>
      </c>
      <c r="T259" s="100"/>
      <c r="U259" s="100"/>
      <c r="V259" s="100"/>
      <c r="W259" s="100"/>
      <c r="X259" s="100"/>
      <c r="Y259" s="100"/>
      <c r="Z259" s="100"/>
      <c r="AA259" s="101"/>
      <c r="AB259" s="101"/>
    </row>
    <row r="260" spans="1:28" ht="15">
      <c r="A260" s="109" t="str">
        <f>INDEX('Tabel 3.1'!$C$9:$C$579,MATCH('Data -enkelt, resultat'!S256,'Tabel 3.1'!$IV$9:$IV$579,0))&amp;" - "&amp;INDEX('Tabel 3.1'!$D$9:$D$579,MATCH('Data -enkelt, resultat'!S256,'Tabel 3.1'!$IV$9:$IV$579,0))</f>
        <v>Nordea Invest Engros - Internationale aktier - Etisk tilvalg</v>
      </c>
      <c r="B260" s="116">
        <v>201412</v>
      </c>
      <c r="C260" s="116">
        <v>11054</v>
      </c>
      <c r="D260" s="116">
        <v>48</v>
      </c>
      <c r="E260" s="117">
        <v>3456000</v>
      </c>
      <c r="F260" s="117">
        <v>102000</v>
      </c>
      <c r="G260" s="117">
        <v>179074000</v>
      </c>
      <c r="H260" s="117">
        <v>0</v>
      </c>
      <c r="I260" s="117">
        <v>1372217000</v>
      </c>
      <c r="J260" s="117">
        <v>0</v>
      </c>
      <c r="K260" s="117">
        <v>-392314000</v>
      </c>
      <c r="L260" s="117">
        <v>-6625000</v>
      </c>
      <c r="M260" s="117">
        <v>247000</v>
      </c>
      <c r="N260" s="117">
        <v>2776000</v>
      </c>
      <c r="O260" s="117">
        <v>34838000</v>
      </c>
      <c r="P260" s="117">
        <v>0</v>
      </c>
      <c r="Q260" s="117">
        <v>21824000</v>
      </c>
      <c r="R260" s="118" t="s">
        <v>794</v>
      </c>
      <c r="S260" s="116">
        <v>11054048</v>
      </c>
      <c r="T260" s="100"/>
      <c r="U260" s="100"/>
      <c r="V260" s="100"/>
      <c r="W260" s="100"/>
      <c r="X260" s="100"/>
      <c r="Y260" s="100"/>
      <c r="Z260" s="100"/>
      <c r="AA260" s="101"/>
      <c r="AB260" s="101"/>
    </row>
    <row r="261" spans="1:28" ht="15">
      <c r="A261" s="109" t="str">
        <f>INDEX('Tabel 3.1'!$C$9:$C$579,MATCH('Data -enkelt, resultat'!S257,'Tabel 3.1'!$IV$9:$IV$579,0))&amp;" - "&amp;INDEX('Tabel 3.1'!$D$9:$D$579,MATCH('Data -enkelt, resultat'!S257,'Tabel 3.1'!$IV$9:$IV$579,0))</f>
        <v>Nordea Invest Engros - Absolute Return Equities</v>
      </c>
      <c r="B261" s="116">
        <v>201412</v>
      </c>
      <c r="C261" s="116">
        <v>11054</v>
      </c>
      <c r="D261" s="116">
        <v>49</v>
      </c>
      <c r="E261" s="117">
        <v>13127000</v>
      </c>
      <c r="F261" s="117">
        <v>24000</v>
      </c>
      <c r="G261" s="117">
        <v>0</v>
      </c>
      <c r="H261" s="117">
        <v>-5181000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1000</v>
      </c>
      <c r="O261" s="117">
        <v>1565000</v>
      </c>
      <c r="P261" s="117">
        <v>0</v>
      </c>
      <c r="Q261" s="117">
        <v>0</v>
      </c>
      <c r="R261" s="118" t="s">
        <v>794</v>
      </c>
      <c r="S261" s="116">
        <v>11054049</v>
      </c>
      <c r="T261" s="100"/>
      <c r="U261" s="100"/>
      <c r="V261" s="100"/>
      <c r="W261" s="100"/>
      <c r="X261" s="100"/>
      <c r="Y261" s="100"/>
      <c r="Z261" s="100"/>
      <c r="AA261" s="101"/>
      <c r="AB261" s="101"/>
    </row>
    <row r="262" spans="1:28" ht="15">
      <c r="A262" s="109" t="str">
        <f>INDEX('Tabel 3.1'!$C$9:$C$579,MATCH('Data -enkelt, resultat'!S258,'Tabel 3.1'!$IV$9:$IV$579,0))&amp;" - "&amp;INDEX('Tabel 3.1'!$D$9:$D$579,MATCH('Data -enkelt, resultat'!S258,'Tabel 3.1'!$IV$9:$IV$579,0))</f>
        <v>Nordea Invest Engros - Internationale aktier</v>
      </c>
      <c r="B262" s="116">
        <v>201412</v>
      </c>
      <c r="C262" s="116">
        <v>11054</v>
      </c>
      <c r="D262" s="116">
        <v>50</v>
      </c>
      <c r="E262" s="117">
        <v>37450000</v>
      </c>
      <c r="F262" s="117">
        <v>85000</v>
      </c>
      <c r="G262" s="117">
        <v>0</v>
      </c>
      <c r="H262" s="117">
        <v>39756000</v>
      </c>
      <c r="I262" s="117">
        <v>0</v>
      </c>
      <c r="J262" s="117">
        <v>0</v>
      </c>
      <c r="K262" s="117">
        <v>-49000</v>
      </c>
      <c r="L262" s="117">
        <v>1000</v>
      </c>
      <c r="M262" s="117">
        <v>0</v>
      </c>
      <c r="N262" s="117">
        <v>2000</v>
      </c>
      <c r="O262" s="117">
        <v>4395000</v>
      </c>
      <c r="P262" s="117">
        <v>0</v>
      </c>
      <c r="Q262" s="117">
        <v>0</v>
      </c>
      <c r="R262" s="118" t="s">
        <v>794</v>
      </c>
      <c r="S262" s="116">
        <v>11054050</v>
      </c>
      <c r="T262" s="100"/>
      <c r="U262" s="100"/>
      <c r="V262" s="100"/>
      <c r="W262" s="100"/>
      <c r="X262" s="100"/>
      <c r="Y262" s="100"/>
      <c r="Z262" s="100"/>
      <c r="AA262" s="101"/>
      <c r="AB262" s="101"/>
    </row>
    <row r="263" spans="1:28" ht="15">
      <c r="A263" s="109" t="str">
        <f>INDEX('Tabel 3.1'!$C$9:$C$579,MATCH('Data -enkelt, resultat'!S259,'Tabel 3.1'!$IV$9:$IV$579,0))&amp;" - "&amp;INDEX('Tabel 3.1'!$D$9:$D$579,MATCH('Data -enkelt, resultat'!S259,'Tabel 3.1'!$IV$9:$IV$579,0))</f>
        <v>Nordea Invest Engros - Europæiske aktier</v>
      </c>
      <c r="B263" s="116">
        <v>201412</v>
      </c>
      <c r="C263" s="116">
        <v>11054</v>
      </c>
      <c r="D263" s="116">
        <v>51</v>
      </c>
      <c r="E263" s="117">
        <v>11647000</v>
      </c>
      <c r="F263" s="117">
        <v>3000</v>
      </c>
      <c r="G263" s="117">
        <v>0</v>
      </c>
      <c r="H263" s="117">
        <v>27880000</v>
      </c>
      <c r="I263" s="117">
        <v>0</v>
      </c>
      <c r="J263" s="117">
        <v>0</v>
      </c>
      <c r="K263" s="117">
        <v>0</v>
      </c>
      <c r="L263" s="117">
        <v>87000</v>
      </c>
      <c r="M263" s="117">
        <v>0</v>
      </c>
      <c r="N263" s="117">
        <v>13000</v>
      </c>
      <c r="O263" s="117">
        <v>1403000</v>
      </c>
      <c r="P263" s="117">
        <v>0</v>
      </c>
      <c r="Q263" s="117">
        <v>21000</v>
      </c>
      <c r="R263" s="118" t="s">
        <v>794</v>
      </c>
      <c r="S263" s="116">
        <v>11054051</v>
      </c>
      <c r="T263" s="100"/>
      <c r="U263" s="100"/>
      <c r="V263" s="100"/>
      <c r="W263" s="100"/>
      <c r="X263" s="100"/>
      <c r="Y263" s="100"/>
      <c r="Z263" s="100"/>
      <c r="AA263" s="101"/>
      <c r="AB263" s="101"/>
    </row>
    <row r="264" spans="1:28" ht="15">
      <c r="A264" s="109" t="str">
        <f>INDEX('Tabel 3.1'!$C$9:$C$579,MATCH('Data -enkelt, resultat'!S260,'Tabel 3.1'!$IV$9:$IV$579,0))&amp;" - "&amp;INDEX('Tabel 3.1'!$D$9:$D$579,MATCH('Data -enkelt, resultat'!S260,'Tabel 3.1'!$IV$9:$IV$579,0))</f>
        <v>Nordea Invest Engros - Absolute Return Equities II</v>
      </c>
      <c r="B264" s="116">
        <v>201412</v>
      </c>
      <c r="C264" s="116">
        <v>11054</v>
      </c>
      <c r="D264" s="116">
        <v>52</v>
      </c>
      <c r="E264" s="117">
        <v>137651000</v>
      </c>
      <c r="F264" s="117">
        <v>157000</v>
      </c>
      <c r="G264" s="117">
        <v>0</v>
      </c>
      <c r="H264" s="117">
        <v>181396000</v>
      </c>
      <c r="I264" s="117">
        <v>0</v>
      </c>
      <c r="J264" s="117">
        <v>0</v>
      </c>
      <c r="K264" s="117">
        <v>0</v>
      </c>
      <c r="L264" s="117">
        <v>1385000</v>
      </c>
      <c r="M264" s="117">
        <v>0</v>
      </c>
      <c r="N264" s="117">
        <v>35000</v>
      </c>
      <c r="O264" s="117">
        <v>15287000</v>
      </c>
      <c r="P264" s="117">
        <v>0</v>
      </c>
      <c r="Q264" s="117">
        <v>4000</v>
      </c>
      <c r="R264" s="118" t="s">
        <v>794</v>
      </c>
      <c r="S264" s="116">
        <v>11054052</v>
      </c>
      <c r="T264" s="100"/>
      <c r="U264" s="100"/>
      <c r="V264" s="100"/>
      <c r="W264" s="100"/>
      <c r="X264" s="100"/>
      <c r="Y264" s="100"/>
      <c r="Z264" s="100"/>
      <c r="AA264" s="101"/>
      <c r="AB264" s="101"/>
    </row>
    <row r="265" spans="1:28" ht="15">
      <c r="A265" s="109" t="str">
        <f>INDEX('Tabel 3.1'!$C$9:$C$579,MATCH('Data -enkelt, resultat'!S261,'Tabel 3.1'!$IV$9:$IV$579,0))&amp;" - "&amp;INDEX('Tabel 3.1'!$D$9:$D$579,MATCH('Data -enkelt, resultat'!S261,'Tabel 3.1'!$IV$9:$IV$579,0))</f>
        <v>Nordea Invest Engros - Korte obligationer</v>
      </c>
      <c r="B265" s="116">
        <v>201412</v>
      </c>
      <c r="C265" s="116">
        <v>11054</v>
      </c>
      <c r="D265" s="116">
        <v>53</v>
      </c>
      <c r="E265" s="117">
        <v>1895000</v>
      </c>
      <c r="F265" s="117">
        <v>5000</v>
      </c>
      <c r="G265" s="117">
        <v>0</v>
      </c>
      <c r="H265" s="117">
        <v>1389000</v>
      </c>
      <c r="I265" s="117">
        <v>0</v>
      </c>
      <c r="J265" s="117">
        <v>0</v>
      </c>
      <c r="K265" s="117">
        <v>0</v>
      </c>
      <c r="L265" s="117">
        <v>-4000</v>
      </c>
      <c r="M265" s="117">
        <v>0</v>
      </c>
      <c r="N265" s="117">
        <v>3000</v>
      </c>
      <c r="O265" s="117">
        <v>120000</v>
      </c>
      <c r="P265" s="117">
        <v>0</v>
      </c>
      <c r="Q265" s="117">
        <v>28000</v>
      </c>
      <c r="R265" s="118" t="s">
        <v>794</v>
      </c>
      <c r="S265" s="116">
        <v>11054053</v>
      </c>
      <c r="T265" s="100"/>
      <c r="U265" s="100"/>
      <c r="V265" s="100"/>
      <c r="W265" s="100"/>
      <c r="X265" s="100"/>
      <c r="Y265" s="100"/>
      <c r="Z265" s="100"/>
      <c r="AA265" s="101"/>
      <c r="AB265" s="101"/>
    </row>
    <row r="266" spans="1:28" ht="15">
      <c r="A266" s="109" t="str">
        <f>INDEX('Tabel 3.1'!$C$9:$C$579,MATCH('Data -enkelt, resultat'!S262,'Tabel 3.1'!$IV$9:$IV$579,0))&amp;" - "&amp;INDEX('Tabel 3.1'!$D$9:$D$579,MATCH('Data -enkelt, resultat'!S262,'Tabel 3.1'!$IV$9:$IV$579,0))</f>
        <v>Nordea Invest Engros - Mellemlange obligationer</v>
      </c>
      <c r="B266" s="116">
        <v>201412</v>
      </c>
      <c r="C266" s="116">
        <v>11057</v>
      </c>
      <c r="D266" s="116">
        <v>1</v>
      </c>
      <c r="E266" s="117">
        <v>0</v>
      </c>
      <c r="F266" s="117">
        <v>13000</v>
      </c>
      <c r="G266" s="117">
        <v>64343000</v>
      </c>
      <c r="H266" s="117">
        <v>0</v>
      </c>
      <c r="I266" s="117">
        <v>830036000</v>
      </c>
      <c r="J266" s="117">
        <v>0</v>
      </c>
      <c r="K266" s="117">
        <v>0</v>
      </c>
      <c r="L266" s="117">
        <v>469000</v>
      </c>
      <c r="M266" s="117">
        <v>0</v>
      </c>
      <c r="N266" s="117">
        <v>7283000</v>
      </c>
      <c r="O266" s="117">
        <v>59424000</v>
      </c>
      <c r="P266" s="117">
        <v>0</v>
      </c>
      <c r="Q266" s="117">
        <v>6526000</v>
      </c>
      <c r="R266" s="118" t="s">
        <v>794</v>
      </c>
      <c r="S266" s="116">
        <v>11057001</v>
      </c>
      <c r="T266" s="100"/>
      <c r="U266" s="100"/>
      <c r="V266" s="100"/>
      <c r="W266" s="100"/>
      <c r="X266" s="100"/>
      <c r="Y266" s="100"/>
      <c r="Z266" s="100"/>
      <c r="AA266" s="101"/>
      <c r="AB266" s="101"/>
    </row>
    <row r="267" spans="1:28" ht="15">
      <c r="A267" s="109" t="str">
        <f>INDEX('Tabel 3.1'!$C$9:$C$579,MATCH('Data -enkelt, resultat'!S263,'Tabel 3.1'!$IV$9:$IV$579,0))&amp;" - "&amp;INDEX('Tabel 3.1'!$D$9:$D$579,MATCH('Data -enkelt, resultat'!S263,'Tabel 3.1'!$IV$9:$IV$579,0))</f>
        <v>Nordea Invest Engros - Euro Investment Grade</v>
      </c>
      <c r="B267" s="116">
        <v>201412</v>
      </c>
      <c r="C267" s="116">
        <v>11057</v>
      </c>
      <c r="D267" s="116">
        <v>2</v>
      </c>
      <c r="E267" s="117">
        <v>0</v>
      </c>
      <c r="F267" s="117">
        <v>78000</v>
      </c>
      <c r="G267" s="117">
        <v>9956000</v>
      </c>
      <c r="H267" s="117">
        <v>0</v>
      </c>
      <c r="I267" s="117">
        <v>122004000</v>
      </c>
      <c r="J267" s="117">
        <v>0</v>
      </c>
      <c r="K267" s="117">
        <v>0</v>
      </c>
      <c r="L267" s="117">
        <v>0</v>
      </c>
      <c r="M267" s="117">
        <v>0</v>
      </c>
      <c r="N267" s="117">
        <v>672000</v>
      </c>
      <c r="O267" s="117">
        <v>11336000</v>
      </c>
      <c r="P267" s="117">
        <v>0</v>
      </c>
      <c r="Q267" s="117">
        <v>119000</v>
      </c>
      <c r="R267" s="118" t="s">
        <v>794</v>
      </c>
      <c r="S267" s="116">
        <v>11057002</v>
      </c>
      <c r="T267" s="100"/>
      <c r="U267" s="100"/>
      <c r="V267" s="100"/>
      <c r="W267" s="100"/>
      <c r="X267" s="100"/>
      <c r="Y267" s="100"/>
      <c r="Z267" s="100"/>
      <c r="AA267" s="101"/>
      <c r="AB267" s="101"/>
    </row>
    <row r="268" spans="1:28" ht="15">
      <c r="A268" s="109" t="str">
        <f>INDEX('Tabel 3.1'!$C$9:$C$579,MATCH('Data -enkelt, resultat'!S264,'Tabel 3.1'!$IV$9:$IV$579,0))&amp;" - "&amp;INDEX('Tabel 3.1'!$D$9:$D$579,MATCH('Data -enkelt, resultat'!S264,'Tabel 3.1'!$IV$9:$IV$579,0))</f>
        <v>Nordea Invest Engros - Corporate Bonds</v>
      </c>
      <c r="B268" s="116">
        <v>201412</v>
      </c>
      <c r="C268" s="116">
        <v>11057</v>
      </c>
      <c r="D268" s="116">
        <v>5</v>
      </c>
      <c r="E268" s="117">
        <v>36000</v>
      </c>
      <c r="F268" s="117">
        <v>4000</v>
      </c>
      <c r="G268" s="117">
        <v>3389000</v>
      </c>
      <c r="H268" s="117">
        <v>0</v>
      </c>
      <c r="I268" s="117">
        <v>-20263000</v>
      </c>
      <c r="J268" s="117">
        <v>0</v>
      </c>
      <c r="K268" s="117">
        <v>0</v>
      </c>
      <c r="L268" s="117">
        <v>-460000</v>
      </c>
      <c r="M268" s="117">
        <v>0</v>
      </c>
      <c r="N268" s="117">
        <v>619000</v>
      </c>
      <c r="O268" s="117">
        <v>1877000</v>
      </c>
      <c r="P268" s="117">
        <v>0</v>
      </c>
      <c r="Q268" s="117">
        <v>252000</v>
      </c>
      <c r="R268" s="118" t="s">
        <v>794</v>
      </c>
      <c r="S268" s="116">
        <v>11057005</v>
      </c>
      <c r="T268" s="100"/>
      <c r="U268" s="100"/>
      <c r="V268" s="100"/>
      <c r="W268" s="100"/>
      <c r="X268" s="100"/>
      <c r="Y268" s="100"/>
      <c r="Z268" s="100"/>
      <c r="AA268" s="101"/>
      <c r="AB268" s="101"/>
    </row>
    <row r="269" spans="1:28" ht="15">
      <c r="A269" s="109" t="str">
        <f>INDEX('Tabel 3.1'!$C$9:$C$579,MATCH('Data -enkelt, resultat'!S265,'Tabel 3.1'!$IV$9:$IV$579,0))&amp;" - "&amp;INDEX('Tabel 3.1'!$D$9:$D$579,MATCH('Data -enkelt, resultat'!S265,'Tabel 3.1'!$IV$9:$IV$579,0))</f>
        <v>Nordea Invest Engros - Nordea Invest Obligationer</v>
      </c>
      <c r="B269" s="116">
        <v>201412</v>
      </c>
      <c r="C269" s="116">
        <v>11057</v>
      </c>
      <c r="D269" s="116">
        <v>6</v>
      </c>
      <c r="E269" s="117">
        <v>0</v>
      </c>
      <c r="F269" s="117">
        <v>1000</v>
      </c>
      <c r="G269" s="117">
        <v>1735000</v>
      </c>
      <c r="H269" s="117">
        <v>0</v>
      </c>
      <c r="I269" s="117">
        <v>6921000</v>
      </c>
      <c r="J269" s="117">
        <v>0</v>
      </c>
      <c r="K269" s="117">
        <v>0</v>
      </c>
      <c r="L269" s="117">
        <v>-38000</v>
      </c>
      <c r="M269" s="117">
        <v>0</v>
      </c>
      <c r="N269" s="117">
        <v>161000</v>
      </c>
      <c r="O269" s="117">
        <v>1097000</v>
      </c>
      <c r="P269" s="117">
        <v>0</v>
      </c>
      <c r="Q269" s="117">
        <v>119000</v>
      </c>
      <c r="R269" s="118" t="s">
        <v>794</v>
      </c>
      <c r="S269" s="116">
        <v>11057006</v>
      </c>
      <c r="T269" s="100"/>
      <c r="U269" s="100"/>
      <c r="V269" s="100"/>
      <c r="W269" s="100"/>
      <c r="X269" s="100"/>
      <c r="Y269" s="100"/>
      <c r="Z269" s="100"/>
      <c r="AA269" s="101"/>
      <c r="AB269" s="101"/>
    </row>
    <row r="270" spans="1:28" ht="15">
      <c r="A270" s="109" t="str">
        <f>INDEX('Tabel 3.1'!$C$9:$C$579,MATCH('Data -enkelt, resultat'!S266,'Tabel 3.1'!$IV$9:$IV$579,0))&amp;" - "&amp;INDEX('Tabel 3.1'!$D$9:$D$579,MATCH('Data -enkelt, resultat'!S266,'Tabel 3.1'!$IV$9:$IV$579,0))</f>
        <v>Carnegie WorldWide - Globale Aktier</v>
      </c>
      <c r="B270" s="116">
        <v>201412</v>
      </c>
      <c r="C270" s="116">
        <v>11057</v>
      </c>
      <c r="D270" s="116">
        <v>8</v>
      </c>
      <c r="E270" s="117">
        <v>0</v>
      </c>
      <c r="F270" s="117">
        <v>10000</v>
      </c>
      <c r="G270" s="117">
        <v>9271000</v>
      </c>
      <c r="H270" s="117">
        <v>0</v>
      </c>
      <c r="I270" s="117">
        <v>101960000</v>
      </c>
      <c r="J270" s="117">
        <v>0</v>
      </c>
      <c r="K270" s="117">
        <v>0</v>
      </c>
      <c r="L270" s="117">
        <v>822000</v>
      </c>
      <c r="M270" s="117">
        <v>0</v>
      </c>
      <c r="N270" s="117">
        <v>1066000</v>
      </c>
      <c r="O270" s="117">
        <v>9500000</v>
      </c>
      <c r="P270" s="117">
        <v>0</v>
      </c>
      <c r="Q270" s="117">
        <v>446000</v>
      </c>
      <c r="R270" s="118" t="s">
        <v>794</v>
      </c>
      <c r="S270" s="116">
        <v>11057008</v>
      </c>
      <c r="T270" s="100"/>
      <c r="U270" s="100"/>
      <c r="V270" s="100"/>
      <c r="W270" s="100"/>
      <c r="X270" s="100"/>
      <c r="Y270" s="100"/>
      <c r="Z270" s="100"/>
      <c r="AA270" s="101"/>
      <c r="AB270" s="101"/>
    </row>
    <row r="271" spans="1:28" ht="15">
      <c r="A271" s="109" t="str">
        <f>INDEX('Tabel 3.1'!$C$9:$C$579,MATCH('Data -enkelt, resultat'!S267,'Tabel 3.1'!$IV$9:$IV$579,0))&amp;" - "&amp;INDEX('Tabel 3.1'!$D$9:$D$579,MATCH('Data -enkelt, resultat'!S267,'Tabel 3.1'!$IV$9:$IV$579,0))</f>
        <v>Carnegie WorldWide - Danske Aktier</v>
      </c>
      <c r="B271" s="116">
        <v>201412</v>
      </c>
      <c r="C271" s="116">
        <v>11057</v>
      </c>
      <c r="D271" s="116">
        <v>9</v>
      </c>
      <c r="E271" s="117">
        <v>0</v>
      </c>
      <c r="F271" s="117">
        <v>4000</v>
      </c>
      <c r="G271" s="117">
        <v>5506000</v>
      </c>
      <c r="H271" s="117">
        <v>0</v>
      </c>
      <c r="I271" s="117">
        <v>81167000</v>
      </c>
      <c r="J271" s="117">
        <v>0</v>
      </c>
      <c r="K271" s="117">
        <v>0</v>
      </c>
      <c r="L271" s="117">
        <v>449000</v>
      </c>
      <c r="M271" s="117">
        <v>0</v>
      </c>
      <c r="N271" s="117">
        <v>796000</v>
      </c>
      <c r="O271" s="117">
        <v>6166000</v>
      </c>
      <c r="P271" s="117">
        <v>0</v>
      </c>
      <c r="Q271" s="117">
        <v>726000</v>
      </c>
      <c r="R271" s="118" t="s">
        <v>794</v>
      </c>
      <c r="S271" s="116">
        <v>11057009</v>
      </c>
      <c r="T271" s="100"/>
      <c r="U271" s="100"/>
      <c r="V271" s="100"/>
      <c r="W271" s="100"/>
      <c r="X271" s="100"/>
      <c r="Y271" s="100"/>
      <c r="Z271" s="100"/>
      <c r="AA271" s="101"/>
      <c r="AB271" s="101"/>
    </row>
    <row r="272" spans="1:28" ht="15">
      <c r="A272" s="109" t="str">
        <f>INDEX('Tabel 3.1'!$C$9:$C$579,MATCH('Data -enkelt, resultat'!S268,'Tabel 3.1'!$IV$9:$IV$579,0))&amp;" - "&amp;INDEX('Tabel 3.1'!$D$9:$D$579,MATCH('Data -enkelt, resultat'!S268,'Tabel 3.1'!$IV$9:$IV$579,0))</f>
        <v>Carnegie WorldWide - Emerging Markets</v>
      </c>
      <c r="B272" s="116">
        <v>201412</v>
      </c>
      <c r="C272" s="116">
        <v>11058</v>
      </c>
      <c r="D272" s="116">
        <v>2</v>
      </c>
      <c r="E272" s="117">
        <v>18000</v>
      </c>
      <c r="F272" s="117">
        <v>0</v>
      </c>
      <c r="G272" s="117">
        <v>22588000</v>
      </c>
      <c r="H272" s="117">
        <v>0</v>
      </c>
      <c r="I272" s="117">
        <v>193962000</v>
      </c>
      <c r="J272" s="117">
        <v>0</v>
      </c>
      <c r="K272" s="117">
        <v>0</v>
      </c>
      <c r="L272" s="117">
        <v>-92000</v>
      </c>
      <c r="M272" s="117">
        <v>130000</v>
      </c>
      <c r="N272" s="117">
        <v>10041000</v>
      </c>
      <c r="O272" s="117">
        <v>18502000</v>
      </c>
      <c r="P272" s="117">
        <v>0</v>
      </c>
      <c r="Q272" s="117">
        <v>2769000</v>
      </c>
      <c r="R272" s="118" t="s">
        <v>794</v>
      </c>
      <c r="S272" s="116">
        <v>11058002</v>
      </c>
      <c r="T272" s="100"/>
      <c r="U272" s="100"/>
      <c r="V272" s="100"/>
      <c r="W272" s="100"/>
      <c r="X272" s="100"/>
      <c r="Y272" s="100"/>
      <c r="Z272" s="100"/>
      <c r="AA272" s="101"/>
      <c r="AB272" s="101"/>
    </row>
    <row r="273" spans="1:28" ht="15">
      <c r="A273" s="109" t="str">
        <f>INDEX('Tabel 3.1'!$C$9:$C$579,MATCH('Data -enkelt, resultat'!S269,'Tabel 3.1'!$IV$9:$IV$579,0))&amp;" - "&amp;INDEX('Tabel 3.1'!$D$9:$D$579,MATCH('Data -enkelt, resultat'!S269,'Tabel 3.1'!$IV$9:$IV$579,0))</f>
        <v>Carnegie WorldWide - Globale Aktier Stabil</v>
      </c>
      <c r="B273" s="116">
        <v>201412</v>
      </c>
      <c r="C273" s="116">
        <v>11058</v>
      </c>
      <c r="D273" s="116">
        <v>4</v>
      </c>
      <c r="E273" s="117">
        <v>2000</v>
      </c>
      <c r="F273" s="117">
        <v>0</v>
      </c>
      <c r="G273" s="117">
        <v>4928000</v>
      </c>
      <c r="H273" s="117">
        <v>0</v>
      </c>
      <c r="I273" s="117">
        <v>7758000</v>
      </c>
      <c r="J273" s="117">
        <v>0</v>
      </c>
      <c r="K273" s="117">
        <v>0</v>
      </c>
      <c r="L273" s="117">
        <v>-103000</v>
      </c>
      <c r="M273" s="117">
        <v>22000</v>
      </c>
      <c r="N273" s="117">
        <v>663000</v>
      </c>
      <c r="O273" s="117">
        <v>3561000</v>
      </c>
      <c r="P273" s="117">
        <v>0</v>
      </c>
      <c r="Q273" s="117">
        <v>386000</v>
      </c>
      <c r="R273" s="118" t="s">
        <v>794</v>
      </c>
      <c r="S273" s="116">
        <v>11058004</v>
      </c>
      <c r="T273" s="100"/>
      <c r="U273" s="100"/>
      <c r="V273" s="100"/>
      <c r="W273" s="100"/>
      <c r="X273" s="100"/>
      <c r="Y273" s="100"/>
      <c r="Z273" s="100"/>
      <c r="AA273" s="101"/>
      <c r="AB273" s="101"/>
    </row>
    <row r="274" spans="1:28" ht="15">
      <c r="A274" s="109" t="str">
        <f>INDEX('Tabel 3.1'!$C$9:$C$579,MATCH('Data -enkelt, resultat'!S270,'Tabel 3.1'!$IV$9:$IV$579,0))&amp;" - "&amp;INDEX('Tabel 3.1'!$D$9:$D$579,MATCH('Data -enkelt, resultat'!S270,'Tabel 3.1'!$IV$9:$IV$579,0))</f>
        <v>Carnegie WorldWide - Asien</v>
      </c>
      <c r="B274" s="116">
        <v>201412</v>
      </c>
      <c r="C274" s="116">
        <v>11058</v>
      </c>
      <c r="D274" s="116">
        <v>7</v>
      </c>
      <c r="E274" s="117">
        <v>4000</v>
      </c>
      <c r="F274" s="117">
        <v>0</v>
      </c>
      <c r="G274" s="117">
        <v>13154000</v>
      </c>
      <c r="H274" s="117">
        <v>0</v>
      </c>
      <c r="I274" s="117">
        <v>118988000</v>
      </c>
      <c r="J274" s="117">
        <v>0</v>
      </c>
      <c r="K274" s="117">
        <v>0</v>
      </c>
      <c r="L274" s="117">
        <v>0</v>
      </c>
      <c r="M274" s="117">
        <v>0</v>
      </c>
      <c r="N274" s="117">
        <v>1738000</v>
      </c>
      <c r="O274" s="117">
        <v>10987000</v>
      </c>
      <c r="P274" s="117">
        <v>0</v>
      </c>
      <c r="Q274" s="117">
        <v>154000</v>
      </c>
      <c r="R274" s="118" t="s">
        <v>794</v>
      </c>
      <c r="S274" s="116">
        <v>11058007</v>
      </c>
      <c r="T274" s="100"/>
      <c r="U274" s="100"/>
      <c r="V274" s="100"/>
      <c r="W274" s="100"/>
      <c r="X274" s="100"/>
      <c r="Y274" s="100"/>
      <c r="Z274" s="100"/>
      <c r="AA274" s="101"/>
      <c r="AB274" s="101"/>
    </row>
    <row r="275" spans="1:28" ht="15">
      <c r="A275" s="109" t="str">
        <f>INDEX('Tabel 3.1'!$C$9:$C$579,MATCH('Data -enkelt, resultat'!S271,'Tabel 3.1'!$IV$9:$IV$579,0))&amp;" - "&amp;INDEX('Tabel 3.1'!$D$9:$D$579,MATCH('Data -enkelt, resultat'!S271,'Tabel 3.1'!$IV$9:$IV$579,0))</f>
        <v>Carnegie WorldWide - Globale Aktier Etik-ak</v>
      </c>
      <c r="B275" s="116">
        <v>201412</v>
      </c>
      <c r="C275" s="116">
        <v>11058</v>
      </c>
      <c r="D275" s="116">
        <v>8</v>
      </c>
      <c r="E275" s="117">
        <v>7000</v>
      </c>
      <c r="F275" s="117">
        <v>0</v>
      </c>
      <c r="G275" s="117">
        <v>11906000</v>
      </c>
      <c r="H275" s="117">
        <v>0</v>
      </c>
      <c r="I275" s="117">
        <v>74700000</v>
      </c>
      <c r="J275" s="117">
        <v>0</v>
      </c>
      <c r="K275" s="117">
        <v>0</v>
      </c>
      <c r="L275" s="117">
        <v>479000</v>
      </c>
      <c r="M275" s="117">
        <v>84000</v>
      </c>
      <c r="N275" s="117">
        <v>111000</v>
      </c>
      <c r="O275" s="117">
        <v>8156000</v>
      </c>
      <c r="P275" s="117">
        <v>0</v>
      </c>
      <c r="Q275" s="117">
        <v>997000</v>
      </c>
      <c r="R275" s="118" t="s">
        <v>794</v>
      </c>
      <c r="S275" s="116">
        <v>11058008</v>
      </c>
      <c r="T275" s="100"/>
      <c r="U275" s="100"/>
      <c r="V275" s="100"/>
      <c r="W275" s="100"/>
      <c r="X275" s="100"/>
      <c r="Y275" s="100"/>
      <c r="Z275" s="100"/>
      <c r="AA275" s="101"/>
      <c r="AB275" s="101"/>
    </row>
    <row r="276" spans="1:28" ht="15">
      <c r="A276" s="109" t="str">
        <f>INDEX('Tabel 3.1'!$C$9:$C$579,MATCH('Data -enkelt, resultat'!S272,'Tabel 3.1'!$IV$9:$IV$579,0))&amp;" - "&amp;INDEX('Tabel 3.1'!$D$9:$D$579,MATCH('Data -enkelt, resultat'!S272,'Tabel 3.1'!$IV$9:$IV$579,0))</f>
        <v>Handelsinvest - Verden</v>
      </c>
      <c r="B276" s="116">
        <v>201412</v>
      </c>
      <c r="C276" s="116">
        <v>11058</v>
      </c>
      <c r="D276" s="116">
        <v>14</v>
      </c>
      <c r="E276" s="117">
        <v>0</v>
      </c>
      <c r="F276" s="117">
        <v>0</v>
      </c>
      <c r="G276" s="117">
        <v>2390000</v>
      </c>
      <c r="H276" s="117">
        <v>0</v>
      </c>
      <c r="I276" s="117">
        <v>9201000</v>
      </c>
      <c r="J276" s="117">
        <v>0</v>
      </c>
      <c r="K276" s="117">
        <v>0</v>
      </c>
      <c r="L276" s="117">
        <v>129000</v>
      </c>
      <c r="M276" s="117">
        <v>17000</v>
      </c>
      <c r="N276" s="117">
        <v>41000</v>
      </c>
      <c r="O276" s="117">
        <v>1342000</v>
      </c>
      <c r="P276" s="117">
        <v>0</v>
      </c>
      <c r="Q276" s="117">
        <v>171000</v>
      </c>
      <c r="R276" s="118" t="s">
        <v>794</v>
      </c>
      <c r="S276" s="116">
        <v>11058014</v>
      </c>
      <c r="T276" s="100"/>
      <c r="U276" s="100"/>
      <c r="V276" s="100"/>
      <c r="W276" s="100"/>
      <c r="X276" s="100"/>
      <c r="Y276" s="100"/>
      <c r="Z276" s="100"/>
      <c r="AA276" s="101"/>
      <c r="AB276" s="101"/>
    </row>
    <row r="277" spans="1:28" ht="15">
      <c r="A277" s="109" t="str">
        <f>INDEX('Tabel 3.1'!$C$9:$C$579,MATCH('Data -enkelt, resultat'!S273,'Tabel 3.1'!$IV$9:$IV$579,0))&amp;" - "&amp;INDEX('Tabel 3.1'!$D$9:$D$579,MATCH('Data -enkelt, resultat'!S273,'Tabel 3.1'!$IV$9:$IV$579,0))</f>
        <v>Handelsinvest - Europa (AK)</v>
      </c>
      <c r="B277" s="116">
        <v>201412</v>
      </c>
      <c r="C277" s="116">
        <v>11058</v>
      </c>
      <c r="D277" s="116">
        <v>15</v>
      </c>
      <c r="E277" s="117">
        <v>27450000</v>
      </c>
      <c r="F277" s="117">
        <v>0</v>
      </c>
      <c r="G277" s="117">
        <v>0</v>
      </c>
      <c r="H277" s="117">
        <v>49666000</v>
      </c>
      <c r="I277" s="117">
        <v>0</v>
      </c>
      <c r="J277" s="117">
        <v>0</v>
      </c>
      <c r="K277" s="117">
        <v>-56947000</v>
      </c>
      <c r="L277" s="117">
        <v>761000</v>
      </c>
      <c r="M277" s="117">
        <v>0</v>
      </c>
      <c r="N277" s="117">
        <v>28000</v>
      </c>
      <c r="O277" s="117">
        <v>6359000</v>
      </c>
      <c r="P277" s="117">
        <v>0</v>
      </c>
      <c r="Q277" s="117">
        <v>0</v>
      </c>
      <c r="R277" s="118" t="s">
        <v>794</v>
      </c>
      <c r="S277" s="116">
        <v>11058015</v>
      </c>
      <c r="T277" s="100"/>
      <c r="U277" s="100"/>
      <c r="V277" s="100"/>
      <c r="W277" s="100"/>
      <c r="X277" s="100"/>
      <c r="Y277" s="100"/>
      <c r="Z277" s="100"/>
      <c r="AA277" s="101"/>
      <c r="AB277" s="101"/>
    </row>
    <row r="278" spans="1:28" ht="15">
      <c r="A278" s="109" t="str">
        <f>INDEX('Tabel 3.1'!$C$9:$C$579,MATCH('Data -enkelt, resultat'!S274,'Tabel 3.1'!$IV$9:$IV$579,0))&amp;" - "&amp;INDEX('Tabel 3.1'!$D$9:$D$579,MATCH('Data -enkelt, resultat'!S274,'Tabel 3.1'!$IV$9:$IV$579,0))</f>
        <v>Handelsinvest - Danmark (AK)</v>
      </c>
      <c r="B278" s="116">
        <v>201412</v>
      </c>
      <c r="C278" s="116">
        <v>11058</v>
      </c>
      <c r="D278" s="116">
        <v>16</v>
      </c>
      <c r="E278" s="117">
        <v>78675000</v>
      </c>
      <c r="F278" s="117">
        <v>0</v>
      </c>
      <c r="G278" s="117">
        <v>0</v>
      </c>
      <c r="H278" s="117">
        <v>77052000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4000</v>
      </c>
      <c r="O278" s="117">
        <v>18829000</v>
      </c>
      <c r="P278" s="117">
        <v>0</v>
      </c>
      <c r="Q278" s="117">
        <v>0</v>
      </c>
      <c r="R278" s="118" t="s">
        <v>794</v>
      </c>
      <c r="S278" s="116">
        <v>11058016</v>
      </c>
      <c r="T278" s="100"/>
      <c r="U278" s="100"/>
      <c r="V278" s="100"/>
      <c r="W278" s="100"/>
      <c r="X278" s="100"/>
      <c r="Y278" s="100"/>
      <c r="Z278" s="100"/>
      <c r="AA278" s="101"/>
      <c r="AB278" s="101"/>
    </row>
    <row r="279" spans="1:28" ht="15">
      <c r="A279" s="109" t="str">
        <f>INDEX('Tabel 3.1'!$C$9:$C$579,MATCH('Data -enkelt, resultat'!S275,'Tabel 3.1'!$IV$9:$IV$579,0))&amp;" - "&amp;INDEX('Tabel 3.1'!$D$9:$D$579,MATCH('Data -enkelt, resultat'!S275,'Tabel 3.1'!$IV$9:$IV$579,0))</f>
        <v>Handelsinvest - Fjernøsten (AK)</v>
      </c>
      <c r="B279" s="116">
        <v>201412</v>
      </c>
      <c r="C279" s="116">
        <v>11058</v>
      </c>
      <c r="D279" s="116">
        <v>18</v>
      </c>
      <c r="E279" s="117">
        <v>3000</v>
      </c>
      <c r="F279" s="117">
        <v>0</v>
      </c>
      <c r="G279" s="117">
        <v>5639000</v>
      </c>
      <c r="H279" s="117">
        <v>0</v>
      </c>
      <c r="I279" s="117">
        <v>15899000</v>
      </c>
      <c r="J279" s="117">
        <v>0</v>
      </c>
      <c r="K279" s="117">
        <v>0</v>
      </c>
      <c r="L279" s="117">
        <v>-132000</v>
      </c>
      <c r="M279" s="117">
        <v>-3000</v>
      </c>
      <c r="N279" s="117">
        <v>508000</v>
      </c>
      <c r="O279" s="117">
        <v>3514000</v>
      </c>
      <c r="P279" s="117">
        <v>0</v>
      </c>
      <c r="Q279" s="117">
        <v>714000</v>
      </c>
      <c r="R279" s="118" t="s">
        <v>794</v>
      </c>
      <c r="S279" s="116">
        <v>11058018</v>
      </c>
      <c r="T279" s="100"/>
      <c r="U279" s="100"/>
      <c r="V279" s="100"/>
      <c r="W279" s="100"/>
      <c r="X279" s="100"/>
      <c r="Y279" s="100"/>
      <c r="Z279" s="100"/>
      <c r="AA279" s="101"/>
      <c r="AB279" s="101"/>
    </row>
    <row r="280" spans="1:28" ht="15">
      <c r="A280" s="109" t="str">
        <f>INDEX('Tabel 3.1'!$C$9:$C$579,MATCH('Data -enkelt, resultat'!S276,'Tabel 3.1'!$IV$9:$IV$579,0))&amp;" - "&amp;INDEX('Tabel 3.1'!$D$9:$D$579,MATCH('Data -enkelt, resultat'!S276,'Tabel 3.1'!$IV$9:$IV$579,0))</f>
        <v>Handelsinvest - Kina</v>
      </c>
      <c r="B280" s="116">
        <v>201412</v>
      </c>
      <c r="C280" s="116">
        <v>11058</v>
      </c>
      <c r="D280" s="116">
        <v>19</v>
      </c>
      <c r="E280" s="117">
        <v>0</v>
      </c>
      <c r="F280" s="117">
        <v>0</v>
      </c>
      <c r="G280" s="117">
        <v>1216000</v>
      </c>
      <c r="H280" s="117">
        <v>0</v>
      </c>
      <c r="I280" s="117">
        <v>-1598000</v>
      </c>
      <c r="J280" s="117">
        <v>0</v>
      </c>
      <c r="K280" s="117">
        <v>0</v>
      </c>
      <c r="L280" s="117">
        <v>51000</v>
      </c>
      <c r="M280" s="117">
        <v>4000</v>
      </c>
      <c r="N280" s="117">
        <v>71000</v>
      </c>
      <c r="O280" s="117">
        <v>1211000</v>
      </c>
      <c r="P280" s="117">
        <v>0</v>
      </c>
      <c r="Q280" s="117">
        <v>112000</v>
      </c>
      <c r="R280" s="118" t="s">
        <v>794</v>
      </c>
      <c r="S280" s="116">
        <v>11058019</v>
      </c>
      <c r="T280" s="100"/>
      <c r="U280" s="100"/>
      <c r="V280" s="100"/>
      <c r="W280" s="100"/>
      <c r="X280" s="100"/>
      <c r="Y280" s="100"/>
      <c r="Z280" s="100"/>
      <c r="AA280" s="101"/>
      <c r="AB280" s="101"/>
    </row>
    <row r="281" spans="1:28" ht="15">
      <c r="A281" s="109" t="str">
        <f>INDEX('Tabel 3.1'!$C$9:$C$579,MATCH('Data -enkelt, resultat'!S277,'Tabel 3.1'!$IV$9:$IV$579,0))&amp;" - "&amp;INDEX('Tabel 3.1'!$D$9:$D$579,MATCH('Data -enkelt, resultat'!S277,'Tabel 3.1'!$IV$9:$IV$579,0))</f>
        <v>Handelsinvest - Højrentelande (AK)</v>
      </c>
      <c r="B281" s="116">
        <v>201412</v>
      </c>
      <c r="C281" s="116">
        <v>11058</v>
      </c>
      <c r="D281" s="116">
        <v>21</v>
      </c>
      <c r="E281" s="117">
        <v>3000</v>
      </c>
      <c r="F281" s="117">
        <v>0</v>
      </c>
      <c r="G281" s="117">
        <v>10864000</v>
      </c>
      <c r="H281" s="117">
        <v>0</v>
      </c>
      <c r="I281" s="117">
        <v>140423000</v>
      </c>
      <c r="J281" s="117">
        <v>0</v>
      </c>
      <c r="K281" s="117">
        <v>0</v>
      </c>
      <c r="L281" s="117">
        <v>733000</v>
      </c>
      <c r="M281" s="117">
        <v>27000</v>
      </c>
      <c r="N281" s="117">
        <v>3224000</v>
      </c>
      <c r="O281" s="117">
        <v>13615000</v>
      </c>
      <c r="P281" s="117">
        <v>0</v>
      </c>
      <c r="Q281" s="117">
        <v>1291000</v>
      </c>
      <c r="R281" s="118" t="s">
        <v>794</v>
      </c>
      <c r="S281" s="116">
        <v>11058021</v>
      </c>
      <c r="T281" s="100"/>
      <c r="U281" s="100"/>
      <c r="V281" s="100"/>
      <c r="W281" s="100"/>
      <c r="X281" s="100"/>
      <c r="Y281" s="100"/>
      <c r="Z281" s="100"/>
      <c r="AA281" s="101"/>
      <c r="AB281" s="101"/>
    </row>
    <row r="282" spans="1:28" ht="15">
      <c r="A282" s="109" t="str">
        <f>INDEX('Tabel 3.1'!$C$9:$C$579,MATCH('Data -enkelt, resultat'!S278,'Tabel 3.1'!$IV$9:$IV$579,0))&amp;" - "&amp;INDEX('Tabel 3.1'!$D$9:$D$579,MATCH('Data -enkelt, resultat'!S278,'Tabel 3.1'!$IV$9:$IV$579,0))</f>
        <v>Handelsinvest - Danske Obligationer</v>
      </c>
      <c r="B282" s="116">
        <v>201412</v>
      </c>
      <c r="C282" s="116">
        <v>11058</v>
      </c>
      <c r="D282" s="116">
        <v>22</v>
      </c>
      <c r="E282" s="117">
        <v>12147000</v>
      </c>
      <c r="F282" s="117">
        <v>0</v>
      </c>
      <c r="G282" s="117">
        <v>0</v>
      </c>
      <c r="H282" s="117">
        <v>9667000</v>
      </c>
      <c r="I282" s="117">
        <v>0</v>
      </c>
      <c r="J282" s="117">
        <v>0</v>
      </c>
      <c r="K282" s="117">
        <v>0</v>
      </c>
      <c r="L282" s="117">
        <v>-48000</v>
      </c>
      <c r="M282" s="117">
        <v>0</v>
      </c>
      <c r="N282" s="117">
        <v>77000</v>
      </c>
      <c r="O282" s="117">
        <v>4297000</v>
      </c>
      <c r="P282" s="117">
        <v>0</v>
      </c>
      <c r="Q282" s="117">
        <v>0</v>
      </c>
      <c r="R282" s="118" t="s">
        <v>794</v>
      </c>
      <c r="S282" s="116">
        <v>11058022</v>
      </c>
      <c r="T282" s="100"/>
      <c r="U282" s="100"/>
      <c r="V282" s="100"/>
      <c r="W282" s="100"/>
      <c r="X282" s="100"/>
      <c r="Y282" s="100"/>
      <c r="Z282" s="100"/>
      <c r="AA282" s="101"/>
      <c r="AB282" s="101"/>
    </row>
    <row r="283" spans="1:28" ht="15">
      <c r="A283" s="109" t="str">
        <f>INDEX('Tabel 3.1'!$C$9:$C$579,MATCH('Data -enkelt, resultat'!S279,'Tabel 3.1'!$IV$9:$IV$579,0))&amp;" - "&amp;INDEX('Tabel 3.1'!$D$9:$D$579,MATCH('Data -enkelt, resultat'!S279,'Tabel 3.1'!$IV$9:$IV$579,0))</f>
        <v>Handelsinvest - Norden</v>
      </c>
      <c r="B283" s="116">
        <v>201412</v>
      </c>
      <c r="C283" s="116">
        <v>11063</v>
      </c>
      <c r="D283" s="116">
        <v>1</v>
      </c>
      <c r="E283" s="117">
        <v>5490000</v>
      </c>
      <c r="F283" s="117">
        <v>0</v>
      </c>
      <c r="G283" s="117">
        <v>0</v>
      </c>
      <c r="H283" s="117">
        <v>3739000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1097000</v>
      </c>
      <c r="P283" s="117">
        <v>0</v>
      </c>
      <c r="Q283" s="117">
        <v>0</v>
      </c>
      <c r="R283" s="118" t="s">
        <v>794</v>
      </c>
      <c r="S283" s="116">
        <v>11063001</v>
      </c>
      <c r="T283" s="100"/>
      <c r="U283" s="100"/>
      <c r="V283" s="100"/>
      <c r="W283" s="100"/>
      <c r="X283" s="100"/>
      <c r="Y283" s="100"/>
      <c r="Z283" s="100"/>
      <c r="AA283" s="101"/>
      <c r="AB283" s="101"/>
    </row>
    <row r="284" spans="1:28" ht="15">
      <c r="A284" s="109" t="str">
        <f>INDEX('Tabel 3.1'!$C$9:$C$579,MATCH('Data -enkelt, resultat'!S280,'Tabel 3.1'!$IV$9:$IV$579,0))&amp;" - "&amp;INDEX('Tabel 3.1'!$D$9:$D$579,MATCH('Data -enkelt, resultat'!S280,'Tabel 3.1'!$IV$9:$IV$579,0))</f>
        <v>Handelsinvest - Latinamerika</v>
      </c>
      <c r="B284" s="116">
        <v>201412</v>
      </c>
      <c r="C284" s="116">
        <v>11063</v>
      </c>
      <c r="D284" s="116">
        <v>2</v>
      </c>
      <c r="E284" s="117">
        <v>4585257.6</v>
      </c>
      <c r="F284" s="117">
        <v>0</v>
      </c>
      <c r="G284" s="117">
        <v>0</v>
      </c>
      <c r="H284" s="117">
        <v>1310073.6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37218</v>
      </c>
      <c r="O284" s="117">
        <v>952780.8</v>
      </c>
      <c r="P284" s="117">
        <v>0</v>
      </c>
      <c r="Q284" s="117">
        <v>0</v>
      </c>
      <c r="R284" s="118" t="s">
        <v>794</v>
      </c>
      <c r="S284" s="116">
        <v>11063002</v>
      </c>
      <c r="T284" s="100"/>
      <c r="U284" s="100"/>
      <c r="V284" s="100"/>
      <c r="W284" s="100"/>
      <c r="X284" s="100"/>
      <c r="Y284" s="100"/>
      <c r="Z284" s="100"/>
      <c r="AA284" s="101"/>
      <c r="AB284" s="101"/>
    </row>
    <row r="285" spans="1:28" ht="15">
      <c r="A285" s="109" t="str">
        <f>INDEX('Tabel 3.1'!$C$9:$C$579,MATCH('Data -enkelt, resultat'!S281,'Tabel 3.1'!$IV$9:$IV$579,0))&amp;" - "&amp;INDEX('Tabel 3.1'!$D$9:$D$579,MATCH('Data -enkelt, resultat'!S281,'Tabel 3.1'!$IV$9:$IV$579,0))</f>
        <v>Handelsinvest - Nordamerika (AK)</v>
      </c>
      <c r="B285" s="116">
        <v>201412</v>
      </c>
      <c r="C285" s="116">
        <v>11063</v>
      </c>
      <c r="D285" s="116">
        <v>3</v>
      </c>
      <c r="E285" s="117">
        <v>0</v>
      </c>
      <c r="F285" s="117">
        <v>0</v>
      </c>
      <c r="G285" s="117">
        <v>1652479.2</v>
      </c>
      <c r="H285" s="117">
        <v>0</v>
      </c>
      <c r="I285" s="117">
        <v>4622475.6</v>
      </c>
      <c r="J285" s="117">
        <v>0</v>
      </c>
      <c r="K285" s="117">
        <v>0</v>
      </c>
      <c r="L285" s="117">
        <v>29774.4</v>
      </c>
      <c r="M285" s="117">
        <v>0</v>
      </c>
      <c r="N285" s="117">
        <v>96766.8</v>
      </c>
      <c r="O285" s="117">
        <v>416841.6</v>
      </c>
      <c r="P285" s="117">
        <v>0</v>
      </c>
      <c r="Q285" s="117">
        <v>163759.2</v>
      </c>
      <c r="R285" s="118" t="s">
        <v>794</v>
      </c>
      <c r="S285" s="116">
        <v>11063003</v>
      </c>
      <c r="T285" s="100"/>
      <c r="U285" s="100"/>
      <c r="V285" s="100"/>
      <c r="W285" s="100"/>
      <c r="X285" s="100"/>
      <c r="Y285" s="100"/>
      <c r="Z285" s="100"/>
      <c r="AA285" s="101"/>
      <c r="AB285" s="101"/>
    </row>
    <row r="286" spans="1:28" ht="15">
      <c r="A286" s="109" t="str">
        <f>INDEX('Tabel 3.1'!$C$9:$C$579,MATCH('Data -enkelt, resultat'!S282,'Tabel 3.1'!$IV$9:$IV$579,0))&amp;" - "&amp;INDEX('Tabel 3.1'!$D$9:$D$579,MATCH('Data -enkelt, resultat'!S282,'Tabel 3.1'!$IV$9:$IV$579,0))</f>
        <v>Handelsinvest - Virksomhedsobligationer</v>
      </c>
      <c r="B286" s="116">
        <v>201412</v>
      </c>
      <c r="C286" s="116">
        <v>11063</v>
      </c>
      <c r="D286" s="116">
        <v>5</v>
      </c>
      <c r="E286" s="117">
        <v>6825781.2</v>
      </c>
      <c r="F286" s="117">
        <v>0</v>
      </c>
      <c r="G286" s="117">
        <v>0</v>
      </c>
      <c r="H286" s="117">
        <v>5463602.4</v>
      </c>
      <c r="I286" s="117">
        <v>0</v>
      </c>
      <c r="J286" s="117">
        <v>0</v>
      </c>
      <c r="K286" s="117">
        <v>3706912.8</v>
      </c>
      <c r="L286" s="117">
        <v>327518.4</v>
      </c>
      <c r="M286" s="117">
        <v>0</v>
      </c>
      <c r="N286" s="117">
        <v>96766.8</v>
      </c>
      <c r="O286" s="117">
        <v>1094209.2</v>
      </c>
      <c r="P286" s="117">
        <v>0</v>
      </c>
      <c r="Q286" s="117">
        <v>59548.8</v>
      </c>
      <c r="R286" s="118" t="s">
        <v>794</v>
      </c>
      <c r="S286" s="116">
        <v>11063005</v>
      </c>
      <c r="T286" s="100"/>
      <c r="U286" s="100"/>
      <c r="V286" s="100"/>
      <c r="W286" s="100"/>
      <c r="X286" s="100"/>
      <c r="Y286" s="100"/>
      <c r="Z286" s="100"/>
      <c r="AA286" s="101"/>
      <c r="AB286" s="101"/>
    </row>
    <row r="287" spans="1:28" ht="15">
      <c r="A287" s="109" t="str">
        <f>INDEX('Tabel 3.1'!$C$9:$C$579,MATCH('Data -enkelt, resultat'!S283,'Tabel 3.1'!$IV$9:$IV$579,0))&amp;" - "&amp;INDEX('Tabel 3.1'!$D$9:$D$579,MATCH('Data -enkelt, resultat'!S283,'Tabel 3.1'!$IV$9:$IV$579,0))</f>
        <v>Sydinvest International - ISI Danish Bonds</v>
      </c>
      <c r="B287" s="116">
        <v>201412</v>
      </c>
      <c r="C287" s="116">
        <v>11063</v>
      </c>
      <c r="D287" s="116">
        <v>10</v>
      </c>
      <c r="E287" s="117">
        <v>0</v>
      </c>
      <c r="F287" s="117">
        <v>0</v>
      </c>
      <c r="G287" s="117">
        <v>8307057.6</v>
      </c>
      <c r="H287" s="117">
        <v>0</v>
      </c>
      <c r="I287" s="117">
        <v>68376909.6</v>
      </c>
      <c r="J287" s="117">
        <v>0</v>
      </c>
      <c r="K287" s="117">
        <v>29774.4</v>
      </c>
      <c r="L287" s="117">
        <v>781578</v>
      </c>
      <c r="M287" s="117">
        <v>14887.2</v>
      </c>
      <c r="N287" s="117">
        <v>3059319.6</v>
      </c>
      <c r="O287" s="117">
        <v>4548039.6</v>
      </c>
      <c r="P287" s="117">
        <v>0</v>
      </c>
      <c r="Q287" s="117">
        <v>811352.4</v>
      </c>
      <c r="R287" s="118" t="s">
        <v>794</v>
      </c>
      <c r="S287" s="116">
        <v>11063010</v>
      </c>
      <c r="T287" s="100"/>
      <c r="U287" s="100"/>
      <c r="V287" s="100"/>
      <c r="W287" s="100"/>
      <c r="X287" s="100"/>
      <c r="Y287" s="100"/>
      <c r="Z287" s="100"/>
      <c r="AA287" s="101"/>
      <c r="AB287" s="101"/>
    </row>
    <row r="288" spans="1:28" ht="15">
      <c r="A288" s="109" t="str">
        <f>INDEX('Tabel 3.1'!$C$9:$C$579,MATCH('Data -enkelt, resultat'!S284,'Tabel 3.1'!$IV$9:$IV$579,0))&amp;" - "&amp;INDEX('Tabel 3.1'!$D$9:$D$579,MATCH('Data -enkelt, resultat'!S284,'Tabel 3.1'!$IV$9:$IV$579,0))</f>
        <v>Sydinvest International - ISI Euro Bonds</v>
      </c>
      <c r="B288" s="116">
        <v>201412</v>
      </c>
      <c r="C288" s="116">
        <v>11063</v>
      </c>
      <c r="D288" s="116">
        <v>11</v>
      </c>
      <c r="E288" s="117">
        <v>14887.2</v>
      </c>
      <c r="F288" s="117">
        <v>0</v>
      </c>
      <c r="G288" s="117">
        <v>3848341.2</v>
      </c>
      <c r="H288" s="117">
        <v>0</v>
      </c>
      <c r="I288" s="117">
        <v>1682253.6</v>
      </c>
      <c r="J288" s="117">
        <v>0</v>
      </c>
      <c r="K288" s="117">
        <v>0</v>
      </c>
      <c r="L288" s="117">
        <v>163759.2</v>
      </c>
      <c r="M288" s="117">
        <v>-7443.6</v>
      </c>
      <c r="N288" s="117">
        <v>811352.4</v>
      </c>
      <c r="O288" s="117">
        <v>1563156</v>
      </c>
      <c r="P288" s="117">
        <v>0</v>
      </c>
      <c r="Q288" s="117">
        <v>208420.8</v>
      </c>
      <c r="R288" s="118" t="s">
        <v>794</v>
      </c>
      <c r="S288" s="116">
        <v>11063011</v>
      </c>
      <c r="T288" s="100"/>
      <c r="U288" s="100"/>
      <c r="V288" s="100"/>
      <c r="W288" s="100"/>
      <c r="X288" s="100"/>
      <c r="Y288" s="100"/>
      <c r="Z288" s="100"/>
      <c r="AA288" s="101"/>
      <c r="AB288" s="101"/>
    </row>
    <row r="289" spans="1:28" ht="15">
      <c r="A289" s="109" t="str">
        <f>INDEX('Tabel 3.1'!$C$9:$C$579,MATCH('Data -enkelt, resultat'!S285,'Tabel 3.1'!$IV$9:$IV$579,0))&amp;" - "&amp;INDEX('Tabel 3.1'!$D$9:$D$579,MATCH('Data -enkelt, resultat'!S285,'Tabel 3.1'!$IV$9:$IV$579,0))</f>
        <v>Sydinvest International - ISI Global Value Equities</v>
      </c>
      <c r="B289" s="116">
        <v>201412</v>
      </c>
      <c r="C289" s="116">
        <v>11063</v>
      </c>
      <c r="D289" s="116">
        <v>16</v>
      </c>
      <c r="E289" s="117">
        <v>25017939.6</v>
      </c>
      <c r="F289" s="117">
        <v>0</v>
      </c>
      <c r="G289" s="117">
        <v>0</v>
      </c>
      <c r="H289" s="117">
        <v>53229183.6</v>
      </c>
      <c r="I289" s="117">
        <v>0</v>
      </c>
      <c r="J289" s="117">
        <v>0</v>
      </c>
      <c r="K289" s="117">
        <v>-60419701.2</v>
      </c>
      <c r="L289" s="117">
        <v>3133755.6</v>
      </c>
      <c r="M289" s="117">
        <v>0</v>
      </c>
      <c r="N289" s="117">
        <v>282856.8</v>
      </c>
      <c r="O289" s="117">
        <v>4585257.6</v>
      </c>
      <c r="P289" s="117">
        <v>0</v>
      </c>
      <c r="Q289" s="117">
        <v>22330.8</v>
      </c>
      <c r="R289" s="118" t="s">
        <v>794</v>
      </c>
      <c r="S289" s="116">
        <v>11063016</v>
      </c>
      <c r="T289" s="100"/>
      <c r="U289" s="100"/>
      <c r="V289" s="100"/>
      <c r="W289" s="100"/>
      <c r="X289" s="100"/>
      <c r="Y289" s="100"/>
      <c r="Z289" s="100"/>
      <c r="AA289" s="101"/>
      <c r="AB289" s="101"/>
    </row>
    <row r="290" spans="1:28" ht="15">
      <c r="A290" s="109" t="str">
        <f>INDEX('Tabel 3.1'!$C$9:$C$579,MATCH('Data -enkelt, resultat'!S286,'Tabel 3.1'!$IV$9:$IV$579,0))&amp;" - "&amp;INDEX('Tabel 3.1'!$D$9:$D$579,MATCH('Data -enkelt, resultat'!S286,'Tabel 3.1'!$IV$9:$IV$579,0))</f>
        <v>Sydinvest International - ISI International Bonds</v>
      </c>
      <c r="B290" s="116">
        <v>201412</v>
      </c>
      <c r="C290" s="116">
        <v>11063</v>
      </c>
      <c r="D290" s="116">
        <v>17</v>
      </c>
      <c r="E290" s="117">
        <v>0</v>
      </c>
      <c r="F290" s="117">
        <v>7443.6</v>
      </c>
      <c r="G290" s="117">
        <v>5225407.2</v>
      </c>
      <c r="H290" s="117">
        <v>0</v>
      </c>
      <c r="I290" s="117">
        <v>15698552.4</v>
      </c>
      <c r="J290" s="117">
        <v>0</v>
      </c>
      <c r="K290" s="117">
        <v>14887.2</v>
      </c>
      <c r="L290" s="117">
        <v>699698.4</v>
      </c>
      <c r="M290" s="117">
        <v>0</v>
      </c>
      <c r="N290" s="117">
        <v>1816238.4</v>
      </c>
      <c r="O290" s="117">
        <v>2180974.8</v>
      </c>
      <c r="P290" s="117">
        <v>0</v>
      </c>
      <c r="Q290" s="117">
        <v>431728.8</v>
      </c>
      <c r="R290" s="118" t="s">
        <v>794</v>
      </c>
      <c r="S290" s="116">
        <v>11063017</v>
      </c>
      <c r="T290" s="100"/>
      <c r="U290" s="100"/>
      <c r="V290" s="100"/>
      <c r="W290" s="100"/>
      <c r="X290" s="100"/>
      <c r="Y290" s="100"/>
      <c r="Z290" s="100"/>
      <c r="AA290" s="101"/>
      <c r="AB290" s="101"/>
    </row>
    <row r="291" spans="1:28" ht="15">
      <c r="A291" s="109" t="str">
        <f>INDEX('Tabel 3.1'!$C$9:$C$579,MATCH('Data -enkelt, resultat'!S287,'Tabel 3.1'!$IV$9:$IV$579,0))&amp;" - "&amp;INDEX('Tabel 3.1'!$D$9:$D$579,MATCH('Data -enkelt, resultat'!S287,'Tabel 3.1'!$IV$9:$IV$579,0))</f>
        <v>Sydinvest International - ISI Far East Equities</v>
      </c>
      <c r="B291" s="116">
        <v>201412</v>
      </c>
      <c r="C291" s="116">
        <v>11063</v>
      </c>
      <c r="D291" s="116">
        <v>19</v>
      </c>
      <c r="E291" s="117">
        <v>12080962.8</v>
      </c>
      <c r="F291" s="117">
        <v>0</v>
      </c>
      <c r="G291" s="117">
        <v>0</v>
      </c>
      <c r="H291" s="117">
        <v>945337.2</v>
      </c>
      <c r="I291" s="117">
        <v>0</v>
      </c>
      <c r="J291" s="117">
        <v>0</v>
      </c>
      <c r="K291" s="117">
        <v>-736916.4</v>
      </c>
      <c r="L291" s="117">
        <v>580600.8</v>
      </c>
      <c r="M291" s="117">
        <v>0</v>
      </c>
      <c r="N291" s="117">
        <v>126541.2</v>
      </c>
      <c r="O291" s="117">
        <v>1979997.6</v>
      </c>
      <c r="P291" s="117">
        <v>0</v>
      </c>
      <c r="Q291" s="117">
        <v>111654</v>
      </c>
      <c r="R291" s="118" t="s">
        <v>794</v>
      </c>
      <c r="S291" s="116">
        <v>11063019</v>
      </c>
      <c r="T291" s="100"/>
      <c r="U291" s="100"/>
      <c r="V291" s="100"/>
      <c r="W291" s="100"/>
      <c r="X291" s="100"/>
      <c r="Y291" s="100"/>
      <c r="Z291" s="100"/>
      <c r="AA291" s="101"/>
      <c r="AB291" s="101"/>
    </row>
    <row r="292" spans="1:28" ht="15">
      <c r="A292" s="109" t="str">
        <f>INDEX('Tabel 3.1'!$C$9:$C$579,MATCH('Data -enkelt, resultat'!S288,'Tabel 3.1'!$IV$9:$IV$579,0))&amp;" - "&amp;INDEX('Tabel 3.1'!$D$9:$D$579,MATCH('Data -enkelt, resultat'!S288,'Tabel 3.1'!$IV$9:$IV$579,0))</f>
        <v>Sydinvest International - ISI Latin America Equities</v>
      </c>
      <c r="B292" s="116">
        <v>201412</v>
      </c>
      <c r="C292" s="116">
        <v>11066</v>
      </c>
      <c r="D292" s="116">
        <v>3</v>
      </c>
      <c r="E292" s="117">
        <v>1458000</v>
      </c>
      <c r="F292" s="117">
        <v>0</v>
      </c>
      <c r="G292" s="117">
        <v>0</v>
      </c>
      <c r="H292" s="117">
        <v>4970000</v>
      </c>
      <c r="I292" s="117">
        <v>0</v>
      </c>
      <c r="J292" s="117">
        <v>0</v>
      </c>
      <c r="K292" s="117">
        <v>0</v>
      </c>
      <c r="L292" s="117">
        <v>-10000</v>
      </c>
      <c r="M292" s="117">
        <v>0</v>
      </c>
      <c r="N292" s="117">
        <v>19000</v>
      </c>
      <c r="O292" s="117">
        <v>278000</v>
      </c>
      <c r="P292" s="117">
        <v>0</v>
      </c>
      <c r="Q292" s="117">
        <v>0</v>
      </c>
      <c r="R292" s="118" t="s">
        <v>794</v>
      </c>
      <c r="S292" s="116">
        <v>11066003</v>
      </c>
      <c r="T292" s="100"/>
      <c r="U292" s="100"/>
      <c r="V292" s="100"/>
      <c r="W292" s="100"/>
      <c r="X292" s="100"/>
      <c r="Y292" s="100"/>
      <c r="Z292" s="100"/>
      <c r="AA292" s="101"/>
      <c r="AB292" s="101"/>
    </row>
    <row r="293" spans="1:28" ht="15">
      <c r="A293" s="109" t="str">
        <f>INDEX('Tabel 3.1'!$C$9:$C$579,MATCH('Data -enkelt, resultat'!S289,'Tabel 3.1'!$IV$9:$IV$579,0))&amp;" - "&amp;INDEX('Tabel 3.1'!$D$9:$D$579,MATCH('Data -enkelt, resultat'!S289,'Tabel 3.1'!$IV$9:$IV$579,0))</f>
        <v>Sydinvest International - ISI Emerging Market Bonds</v>
      </c>
      <c r="B293" s="116">
        <v>201412</v>
      </c>
      <c r="C293" s="116">
        <v>11066</v>
      </c>
      <c r="D293" s="116">
        <v>4</v>
      </c>
      <c r="E293" s="117">
        <v>0</v>
      </c>
      <c r="F293" s="117">
        <v>0</v>
      </c>
      <c r="G293" s="117">
        <v>10338000</v>
      </c>
      <c r="H293" s="117">
        <v>0</v>
      </c>
      <c r="I293" s="117">
        <v>2966000</v>
      </c>
      <c r="J293" s="117">
        <v>0</v>
      </c>
      <c r="K293" s="117">
        <v>0</v>
      </c>
      <c r="L293" s="117">
        <v>-172000</v>
      </c>
      <c r="M293" s="117">
        <v>0</v>
      </c>
      <c r="N293" s="117">
        <v>763000</v>
      </c>
      <c r="O293" s="117">
        <v>4443000</v>
      </c>
      <c r="P293" s="117">
        <v>0</v>
      </c>
      <c r="Q293" s="117">
        <v>726000</v>
      </c>
      <c r="R293" s="118" t="s">
        <v>794</v>
      </c>
      <c r="S293" s="116">
        <v>11066004</v>
      </c>
      <c r="T293" s="100"/>
      <c r="U293" s="100"/>
      <c r="V293" s="100"/>
      <c r="W293" s="100"/>
      <c r="X293" s="100"/>
      <c r="Y293" s="100"/>
      <c r="Z293" s="100"/>
      <c r="AA293" s="101"/>
      <c r="AB293" s="101"/>
    </row>
    <row r="294" spans="1:28" ht="15">
      <c r="A294" s="109" t="str">
        <f>INDEX('Tabel 3.1'!$C$9:$C$579,MATCH('Data -enkelt, resultat'!S290,'Tabel 3.1'!$IV$9:$IV$579,0))&amp;" - "&amp;INDEX('Tabel 3.1'!$D$9:$D$579,MATCH('Data -enkelt, resultat'!S290,'Tabel 3.1'!$IV$9:$IV$579,0))</f>
        <v>Sydinvest International - ISI Global EM Equities</v>
      </c>
      <c r="B294" s="116">
        <v>201412</v>
      </c>
      <c r="C294" s="116">
        <v>11066</v>
      </c>
      <c r="D294" s="116">
        <v>5</v>
      </c>
      <c r="E294" s="117">
        <v>6000</v>
      </c>
      <c r="F294" s="117">
        <v>0</v>
      </c>
      <c r="G294" s="117">
        <v>3274000</v>
      </c>
      <c r="H294" s="117">
        <v>0</v>
      </c>
      <c r="I294" s="117">
        <v>-2006000</v>
      </c>
      <c r="J294" s="117">
        <v>0</v>
      </c>
      <c r="K294" s="117">
        <v>0</v>
      </c>
      <c r="L294" s="117">
        <v>-98000</v>
      </c>
      <c r="M294" s="117">
        <v>-6000</v>
      </c>
      <c r="N294" s="117">
        <v>862000</v>
      </c>
      <c r="O294" s="117">
        <v>1969000</v>
      </c>
      <c r="P294" s="117">
        <v>0</v>
      </c>
      <c r="Q294" s="117">
        <v>37000</v>
      </c>
      <c r="R294" s="118" t="s">
        <v>794</v>
      </c>
      <c r="S294" s="116">
        <v>11066005</v>
      </c>
      <c r="T294" s="100"/>
      <c r="U294" s="100"/>
      <c r="V294" s="100"/>
      <c r="W294" s="100"/>
      <c r="X294" s="100"/>
      <c r="Y294" s="100"/>
      <c r="Z294" s="100"/>
      <c r="AA294" s="101"/>
      <c r="AB294" s="101"/>
    </row>
    <row r="295" spans="1:28" ht="15">
      <c r="A295" s="109" t="str">
        <f>INDEX('Tabel 3.1'!$C$9:$C$579,MATCH('Data -enkelt, resultat'!S291,'Tabel 3.1'!$IV$9:$IV$579,0))&amp;" - "&amp;INDEX('Tabel 3.1'!$D$9:$D$579,MATCH('Data -enkelt, resultat'!S291,'Tabel 3.1'!$IV$9:$IV$579,0))</f>
        <v>Sydinvest International - ISI Emerging Market Local Currency Bonds</v>
      </c>
      <c r="B295" s="116">
        <v>201412</v>
      </c>
      <c r="C295" s="116">
        <v>11066</v>
      </c>
      <c r="D295" s="116">
        <v>6</v>
      </c>
      <c r="E295" s="117">
        <v>4741000</v>
      </c>
      <c r="F295" s="117">
        <v>0</v>
      </c>
      <c r="G295" s="117">
        <v>0</v>
      </c>
      <c r="H295" s="117">
        <v>10339000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7000</v>
      </c>
      <c r="O295" s="117">
        <v>1588000</v>
      </c>
      <c r="P295" s="117">
        <v>0</v>
      </c>
      <c r="Q295" s="117">
        <v>0</v>
      </c>
      <c r="R295" s="118" t="s">
        <v>794</v>
      </c>
      <c r="S295" s="116">
        <v>11066006</v>
      </c>
      <c r="T295" s="100"/>
      <c r="U295" s="100"/>
      <c r="V295" s="100"/>
      <c r="W295" s="100"/>
      <c r="X295" s="100"/>
      <c r="Y295" s="100"/>
      <c r="Z295" s="100"/>
      <c r="AA295" s="101"/>
      <c r="AB295" s="101"/>
    </row>
    <row r="296" spans="1:28" ht="15">
      <c r="A296" s="109" t="str">
        <f>INDEX('Tabel 3.1'!$C$9:$C$579,MATCH('Data -enkelt, resultat'!S292,'Tabel 3.1'!$IV$9:$IV$579,0))&amp;" - "&amp;INDEX('Tabel 3.1'!$D$9:$D$579,MATCH('Data -enkelt, resultat'!S292,'Tabel 3.1'!$IV$9:$IV$579,0))</f>
        <v>Jyske Invest International - Jyske Invest British Bonds</v>
      </c>
      <c r="B296" s="116">
        <v>201412</v>
      </c>
      <c r="C296" s="116">
        <v>11066</v>
      </c>
      <c r="D296" s="116">
        <v>7</v>
      </c>
      <c r="E296" s="117">
        <v>1268000</v>
      </c>
      <c r="F296" s="117">
        <v>0</v>
      </c>
      <c r="G296" s="117">
        <v>0</v>
      </c>
      <c r="H296" s="117">
        <v>3132000</v>
      </c>
      <c r="I296" s="117">
        <v>0</v>
      </c>
      <c r="J296" s="117">
        <v>0</v>
      </c>
      <c r="K296" s="117">
        <v>0</v>
      </c>
      <c r="L296" s="117">
        <v>1000</v>
      </c>
      <c r="M296" s="117">
        <v>0</v>
      </c>
      <c r="N296" s="117">
        <v>10000</v>
      </c>
      <c r="O296" s="117">
        <v>262000</v>
      </c>
      <c r="P296" s="117">
        <v>0</v>
      </c>
      <c r="Q296" s="117">
        <v>0</v>
      </c>
      <c r="R296" s="118" t="s">
        <v>794</v>
      </c>
      <c r="S296" s="116">
        <v>11066007</v>
      </c>
      <c r="T296" s="100"/>
      <c r="U296" s="100"/>
      <c r="V296" s="100"/>
      <c r="W296" s="100"/>
      <c r="X296" s="100"/>
      <c r="Y296" s="100"/>
      <c r="Z296" s="100"/>
      <c r="AA296" s="101"/>
      <c r="AB296" s="101"/>
    </row>
    <row r="297" spans="1:28" ht="15">
      <c r="A297" s="109" t="str">
        <f>INDEX('Tabel 3.1'!$C$9:$C$579,MATCH('Data -enkelt, resultat'!S293,'Tabel 3.1'!$IV$9:$IV$579,0))&amp;" - "&amp;INDEX('Tabel 3.1'!$D$9:$D$579,MATCH('Data -enkelt, resultat'!S293,'Tabel 3.1'!$IV$9:$IV$579,0))</f>
        <v>Jyske Invest International - Jyske Invest Global Equities</v>
      </c>
      <c r="B297" s="116">
        <v>201412</v>
      </c>
      <c r="C297" s="116">
        <v>11066</v>
      </c>
      <c r="D297" s="116">
        <v>8</v>
      </c>
      <c r="E297" s="117">
        <v>2063000</v>
      </c>
      <c r="F297" s="117">
        <v>0</v>
      </c>
      <c r="G297" s="117">
        <v>0</v>
      </c>
      <c r="H297" s="117">
        <v>7640000</v>
      </c>
      <c r="I297" s="117">
        <v>1177000</v>
      </c>
      <c r="J297" s="117">
        <v>0</v>
      </c>
      <c r="K297" s="117">
        <v>-3187000</v>
      </c>
      <c r="L297" s="117">
        <v>149000</v>
      </c>
      <c r="M297" s="117">
        <v>0</v>
      </c>
      <c r="N297" s="117">
        <v>45000</v>
      </c>
      <c r="O297" s="117">
        <v>871000</v>
      </c>
      <c r="P297" s="117">
        <v>0</v>
      </c>
      <c r="Q297" s="117">
        <v>0</v>
      </c>
      <c r="R297" s="118" t="s">
        <v>794</v>
      </c>
      <c r="S297" s="116">
        <v>11066008</v>
      </c>
      <c r="T297" s="100"/>
      <c r="U297" s="100"/>
      <c r="V297" s="100"/>
      <c r="W297" s="100"/>
      <c r="X297" s="100"/>
      <c r="Y297" s="100"/>
      <c r="Z297" s="100"/>
      <c r="AA297" s="101"/>
      <c r="AB297" s="101"/>
    </row>
    <row r="298" spans="1:28" ht="15">
      <c r="A298" s="109" t="str">
        <f>INDEX('Tabel 3.1'!$C$9:$C$579,MATCH('Data -enkelt, resultat'!S294,'Tabel 3.1'!$IV$9:$IV$579,0))&amp;" - "&amp;INDEX('Tabel 3.1'!$D$9:$D$579,MATCH('Data -enkelt, resultat'!S294,'Tabel 3.1'!$IV$9:$IV$579,0))</f>
        <v>Jyske Invest International - Jyske Invest Emerging Market Equities</v>
      </c>
      <c r="B298" s="116">
        <v>201412</v>
      </c>
      <c r="C298" s="116">
        <v>11066</v>
      </c>
      <c r="D298" s="116">
        <v>9</v>
      </c>
      <c r="E298" s="117">
        <v>2314000</v>
      </c>
      <c r="F298" s="117">
        <v>0</v>
      </c>
      <c r="G298" s="117">
        <v>0</v>
      </c>
      <c r="H298" s="117">
        <v>1502000</v>
      </c>
      <c r="I298" s="117">
        <v>0</v>
      </c>
      <c r="J298" s="117">
        <v>0</v>
      </c>
      <c r="K298" s="117">
        <v>0</v>
      </c>
      <c r="L298" s="117">
        <v>-6000</v>
      </c>
      <c r="M298" s="117">
        <v>0</v>
      </c>
      <c r="N298" s="117">
        <v>37000</v>
      </c>
      <c r="O298" s="117">
        <v>431000</v>
      </c>
      <c r="P298" s="117">
        <v>0</v>
      </c>
      <c r="Q298" s="117">
        <v>0</v>
      </c>
      <c r="R298" s="118" t="s">
        <v>794</v>
      </c>
      <c r="S298" s="116">
        <v>11066009</v>
      </c>
      <c r="T298" s="100"/>
      <c r="U298" s="100"/>
      <c r="V298" s="100"/>
      <c r="W298" s="100"/>
      <c r="X298" s="100"/>
      <c r="Y298" s="100"/>
      <c r="Z298" s="100"/>
      <c r="AA298" s="101"/>
      <c r="AB298" s="101"/>
    </row>
    <row r="299" spans="1:28" ht="15">
      <c r="A299" s="109" t="str">
        <f>INDEX('Tabel 3.1'!$C$9:$C$579,MATCH('Data -enkelt, resultat'!S295,'Tabel 3.1'!$IV$9:$IV$579,0))&amp;" - "&amp;INDEX('Tabel 3.1'!$D$9:$D$579,MATCH('Data -enkelt, resultat'!S295,'Tabel 3.1'!$IV$9:$IV$579,0))</f>
        <v>Jyske Invest International - Jyske Invest Danish Bonds</v>
      </c>
      <c r="B299" s="116">
        <v>201412</v>
      </c>
      <c r="C299" s="116">
        <v>11066</v>
      </c>
      <c r="D299" s="116">
        <v>10</v>
      </c>
      <c r="E299" s="117">
        <v>1839000</v>
      </c>
      <c r="F299" s="117">
        <v>0</v>
      </c>
      <c r="G299" s="117">
        <v>0</v>
      </c>
      <c r="H299" s="117">
        <v>7037000</v>
      </c>
      <c r="I299" s="117">
        <v>0</v>
      </c>
      <c r="J299" s="117">
        <v>0</v>
      </c>
      <c r="K299" s="117">
        <v>0</v>
      </c>
      <c r="L299" s="117">
        <v>-15000</v>
      </c>
      <c r="M299" s="117">
        <v>0</v>
      </c>
      <c r="N299" s="117">
        <v>45000</v>
      </c>
      <c r="O299" s="117">
        <v>432000</v>
      </c>
      <c r="P299" s="117">
        <v>0</v>
      </c>
      <c r="Q299" s="117">
        <v>0</v>
      </c>
      <c r="R299" s="118" t="s">
        <v>794</v>
      </c>
      <c r="S299" s="116">
        <v>11066010</v>
      </c>
      <c r="T299" s="100"/>
      <c r="U299" s="100"/>
      <c r="V299" s="100"/>
      <c r="W299" s="100"/>
      <c r="X299" s="100"/>
      <c r="Y299" s="100"/>
      <c r="Z299" s="100"/>
      <c r="AA299" s="101"/>
      <c r="AB299" s="101"/>
    </row>
    <row r="300" spans="1:28" ht="15">
      <c r="A300" s="109" t="str">
        <f>INDEX('Tabel 3.1'!$C$9:$C$579,MATCH('Data -enkelt, resultat'!S296,'Tabel 3.1'!$IV$9:$IV$579,0))&amp;" - "&amp;INDEX('Tabel 3.1'!$D$9:$D$579,MATCH('Data -enkelt, resultat'!S296,'Tabel 3.1'!$IV$9:$IV$579,0))</f>
        <v>Jyske Invest International - Jyske Invest Swedish Bonds</v>
      </c>
      <c r="B300" s="116">
        <v>201412</v>
      </c>
      <c r="C300" s="116">
        <v>11066</v>
      </c>
      <c r="D300" s="116">
        <v>11</v>
      </c>
      <c r="E300" s="117">
        <v>7132000</v>
      </c>
      <c r="F300" s="117">
        <v>6000</v>
      </c>
      <c r="G300" s="117">
        <v>0</v>
      </c>
      <c r="H300" s="117">
        <v>1606000</v>
      </c>
      <c r="I300" s="117">
        <v>0</v>
      </c>
      <c r="J300" s="117">
        <v>0</v>
      </c>
      <c r="K300" s="117">
        <v>511000</v>
      </c>
      <c r="L300" s="117">
        <v>-123000</v>
      </c>
      <c r="M300" s="117">
        <v>12000</v>
      </c>
      <c r="N300" s="117">
        <v>98000</v>
      </c>
      <c r="O300" s="117">
        <v>1594000</v>
      </c>
      <c r="P300" s="117">
        <v>0</v>
      </c>
      <c r="Q300" s="117">
        <v>0</v>
      </c>
      <c r="R300" s="118" t="s">
        <v>794</v>
      </c>
      <c r="S300" s="116">
        <v>11066011</v>
      </c>
      <c r="T300" s="100"/>
      <c r="U300" s="100"/>
      <c r="V300" s="100"/>
      <c r="W300" s="100"/>
      <c r="X300" s="100"/>
      <c r="Y300" s="100"/>
      <c r="Z300" s="100"/>
      <c r="AA300" s="101"/>
      <c r="AB300" s="101"/>
    </row>
    <row r="301" spans="1:28" ht="15">
      <c r="A301" s="109" t="str">
        <f>INDEX('Tabel 3.1'!$C$9:$C$579,MATCH('Data -enkelt, resultat'!S297,'Tabel 3.1'!$IV$9:$IV$579,0))&amp;" - "&amp;INDEX('Tabel 3.1'!$D$9:$D$579,MATCH('Data -enkelt, resultat'!S297,'Tabel 3.1'!$IV$9:$IV$579,0))</f>
        <v>Jyske Invest International - Jyske Invest Income Strategy</v>
      </c>
      <c r="B301" s="116">
        <v>201412</v>
      </c>
      <c r="C301" s="116">
        <v>11066</v>
      </c>
      <c r="D301" s="116">
        <v>13</v>
      </c>
      <c r="E301" s="117">
        <v>0</v>
      </c>
      <c r="F301" s="117">
        <v>0</v>
      </c>
      <c r="G301" s="117">
        <v>6374000</v>
      </c>
      <c r="H301" s="117">
        <v>0</v>
      </c>
      <c r="I301" s="117">
        <v>-343000</v>
      </c>
      <c r="J301" s="117">
        <v>0</v>
      </c>
      <c r="K301" s="117">
        <v>0</v>
      </c>
      <c r="L301" s="117">
        <v>7000</v>
      </c>
      <c r="M301" s="117">
        <v>0</v>
      </c>
      <c r="N301" s="117">
        <v>194000</v>
      </c>
      <c r="O301" s="117">
        <v>3418000</v>
      </c>
      <c r="P301" s="117">
        <v>0</v>
      </c>
      <c r="Q301" s="117">
        <v>1459000</v>
      </c>
      <c r="R301" s="118" t="s">
        <v>794</v>
      </c>
      <c r="S301" s="116">
        <v>11066013</v>
      </c>
      <c r="T301" s="100"/>
      <c r="U301" s="100"/>
      <c r="V301" s="100"/>
      <c r="W301" s="100"/>
      <c r="X301" s="100"/>
      <c r="Y301" s="100"/>
      <c r="Z301" s="100"/>
      <c r="AA301" s="101"/>
      <c r="AB301" s="101"/>
    </row>
    <row r="302" spans="1:28" ht="15">
      <c r="A302" s="109" t="str">
        <f>INDEX('Tabel 3.1'!$C$9:$C$579,MATCH('Data -enkelt, resultat'!S298,'Tabel 3.1'!$IV$9:$IV$579,0))&amp;" - "&amp;INDEX('Tabel 3.1'!$D$9:$D$579,MATCH('Data -enkelt, resultat'!S298,'Tabel 3.1'!$IV$9:$IV$579,0))</f>
        <v>Jyske Invest International - Jyske Invest Dollar Bonds</v>
      </c>
      <c r="B302" s="116">
        <v>201412</v>
      </c>
      <c r="C302" s="116">
        <v>11066</v>
      </c>
      <c r="D302" s="116">
        <v>14</v>
      </c>
      <c r="E302" s="117">
        <v>0</v>
      </c>
      <c r="F302" s="117">
        <v>0</v>
      </c>
      <c r="G302" s="117">
        <v>542000</v>
      </c>
      <c r="H302" s="117">
        <v>0</v>
      </c>
      <c r="I302" s="117">
        <v>850000</v>
      </c>
      <c r="J302" s="117">
        <v>0</v>
      </c>
      <c r="K302" s="117">
        <v>0</v>
      </c>
      <c r="L302" s="117">
        <v>-1000</v>
      </c>
      <c r="M302" s="117">
        <v>0</v>
      </c>
      <c r="N302" s="117">
        <v>75000</v>
      </c>
      <c r="O302" s="117">
        <v>417000</v>
      </c>
      <c r="P302" s="117">
        <v>0</v>
      </c>
      <c r="Q302" s="117">
        <v>82000</v>
      </c>
      <c r="R302" s="118" t="s">
        <v>794</v>
      </c>
      <c r="S302" s="116">
        <v>11066014</v>
      </c>
      <c r="T302" s="100"/>
      <c r="U302" s="100"/>
      <c r="V302" s="100"/>
      <c r="W302" s="100"/>
      <c r="X302" s="100"/>
      <c r="Y302" s="100"/>
      <c r="Z302" s="100"/>
      <c r="AA302" s="101"/>
      <c r="AB302" s="101"/>
    </row>
    <row r="303" spans="1:28" ht="15">
      <c r="A303" s="109" t="str">
        <f>INDEX('Tabel 3.1'!$C$9:$C$579,MATCH('Data -enkelt, resultat'!S299,'Tabel 3.1'!$IV$9:$IV$579,0))&amp;" - "&amp;INDEX('Tabel 3.1'!$D$9:$D$579,MATCH('Data -enkelt, resultat'!S299,'Tabel 3.1'!$IV$9:$IV$579,0))</f>
        <v>Jyske Invest International - Jyske Invest European Bonds</v>
      </c>
      <c r="B303" s="116">
        <v>201412</v>
      </c>
      <c r="C303" s="116">
        <v>11066</v>
      </c>
      <c r="D303" s="116">
        <v>15</v>
      </c>
      <c r="E303" s="117">
        <v>0</v>
      </c>
      <c r="F303" s="117">
        <v>0</v>
      </c>
      <c r="G303" s="117">
        <v>771000</v>
      </c>
      <c r="H303" s="117">
        <v>0</v>
      </c>
      <c r="I303" s="117">
        <v>6906000</v>
      </c>
      <c r="J303" s="117">
        <v>0</v>
      </c>
      <c r="K303" s="117">
        <v>0</v>
      </c>
      <c r="L303" s="117">
        <v>0</v>
      </c>
      <c r="M303" s="117">
        <v>0</v>
      </c>
      <c r="N303" s="117">
        <v>27000</v>
      </c>
      <c r="O303" s="117">
        <v>620000</v>
      </c>
      <c r="P303" s="117">
        <v>0</v>
      </c>
      <c r="Q303" s="117">
        <v>116000</v>
      </c>
      <c r="R303" s="118" t="s">
        <v>794</v>
      </c>
      <c r="S303" s="116">
        <v>11066015</v>
      </c>
      <c r="T303" s="100"/>
      <c r="U303" s="100"/>
      <c r="V303" s="100"/>
      <c r="W303" s="100"/>
      <c r="X303" s="100"/>
      <c r="Y303" s="100"/>
      <c r="Z303" s="100"/>
      <c r="AA303" s="101"/>
      <c r="AB303" s="101"/>
    </row>
    <row r="304" spans="1:28" ht="15">
      <c r="A304" s="109" t="str">
        <f>INDEX('Tabel 3.1'!$C$9:$C$579,MATCH('Data -enkelt, resultat'!S300,'Tabel 3.1'!$IV$9:$IV$579,0))&amp;" - "&amp;INDEX('Tabel 3.1'!$D$9:$D$579,MATCH('Data -enkelt, resultat'!S300,'Tabel 3.1'!$IV$9:$IV$579,0))</f>
        <v>Jyske Invest International - Jyske Invest Emerging Market Bonds</v>
      </c>
      <c r="B304" s="116">
        <v>201412</v>
      </c>
      <c r="C304" s="116">
        <v>11066</v>
      </c>
      <c r="D304" s="116">
        <v>17</v>
      </c>
      <c r="E304" s="117">
        <v>0</v>
      </c>
      <c r="F304" s="117">
        <v>0</v>
      </c>
      <c r="G304" s="117">
        <v>3254000</v>
      </c>
      <c r="H304" s="117">
        <v>0</v>
      </c>
      <c r="I304" s="117">
        <v>3827000</v>
      </c>
      <c r="J304" s="117">
        <v>0</v>
      </c>
      <c r="K304" s="117">
        <v>0</v>
      </c>
      <c r="L304" s="117">
        <v>0</v>
      </c>
      <c r="M304" s="117">
        <v>0</v>
      </c>
      <c r="N304" s="117">
        <v>320000</v>
      </c>
      <c r="O304" s="117">
        <v>1437000</v>
      </c>
      <c r="P304" s="117">
        <v>0</v>
      </c>
      <c r="Q304" s="117">
        <v>290000</v>
      </c>
      <c r="R304" s="118" t="s">
        <v>794</v>
      </c>
      <c r="S304" s="116">
        <v>11066017</v>
      </c>
      <c r="T304" s="100"/>
      <c r="U304" s="100"/>
      <c r="V304" s="100"/>
      <c r="W304" s="100"/>
      <c r="X304" s="100"/>
      <c r="Y304" s="100"/>
      <c r="Z304" s="100"/>
      <c r="AA304" s="101"/>
      <c r="AB304" s="101"/>
    </row>
    <row r="305" spans="1:28" ht="15">
      <c r="A305" s="109" t="str">
        <f>INDEX('Tabel 3.1'!$C$9:$C$579,MATCH('Data -enkelt, resultat'!S301,'Tabel 3.1'!$IV$9:$IV$579,0))&amp;" - "&amp;INDEX('Tabel 3.1'!$D$9:$D$579,MATCH('Data -enkelt, resultat'!S301,'Tabel 3.1'!$IV$9:$IV$579,0))</f>
        <v>Jyske Invest International - Jyske Invest German Equities</v>
      </c>
      <c r="B305" s="116">
        <v>201412</v>
      </c>
      <c r="C305" s="116">
        <v>11066</v>
      </c>
      <c r="D305" s="116">
        <v>18</v>
      </c>
      <c r="E305" s="117">
        <v>0</v>
      </c>
      <c r="F305" s="117">
        <v>0</v>
      </c>
      <c r="G305" s="117">
        <v>4234000</v>
      </c>
      <c r="H305" s="117">
        <v>0</v>
      </c>
      <c r="I305" s="117">
        <v>8726000</v>
      </c>
      <c r="J305" s="117">
        <v>0</v>
      </c>
      <c r="K305" s="117">
        <v>0</v>
      </c>
      <c r="L305" s="117">
        <v>-289000</v>
      </c>
      <c r="M305" s="117">
        <v>0</v>
      </c>
      <c r="N305" s="117">
        <v>1914000</v>
      </c>
      <c r="O305" s="117">
        <v>2726000</v>
      </c>
      <c r="P305" s="117">
        <v>0</v>
      </c>
      <c r="Q305" s="117">
        <v>-142000</v>
      </c>
      <c r="R305" s="118" t="s">
        <v>794</v>
      </c>
      <c r="S305" s="116">
        <v>11066018</v>
      </c>
      <c r="T305" s="100"/>
      <c r="U305" s="100"/>
      <c r="V305" s="100"/>
      <c r="W305" s="100"/>
      <c r="X305" s="100"/>
      <c r="Y305" s="100"/>
      <c r="Z305" s="100"/>
      <c r="AA305" s="101"/>
      <c r="AB305" s="101"/>
    </row>
    <row r="306" spans="1:28" ht="15">
      <c r="A306" s="109" t="str">
        <f>INDEX('Tabel 3.1'!$C$9:$C$579,MATCH('Data -enkelt, resultat'!S302,'Tabel 3.1'!$IV$9:$IV$579,0))&amp;" - "&amp;INDEX('Tabel 3.1'!$D$9:$D$579,MATCH('Data -enkelt, resultat'!S302,'Tabel 3.1'!$IV$9:$IV$579,0))</f>
        <v>Jyske Invest International - Jyske Invest Japanese Equities</v>
      </c>
      <c r="B306" s="116">
        <v>201412</v>
      </c>
      <c r="C306" s="116">
        <v>11066</v>
      </c>
      <c r="D306" s="116">
        <v>19</v>
      </c>
      <c r="E306" s="117">
        <v>0</v>
      </c>
      <c r="F306" s="117">
        <v>0</v>
      </c>
      <c r="G306" s="117">
        <v>3760000</v>
      </c>
      <c r="H306" s="117">
        <v>0</v>
      </c>
      <c r="I306" s="117">
        <v>8461000</v>
      </c>
      <c r="J306" s="117">
        <v>0</v>
      </c>
      <c r="K306" s="117">
        <v>0</v>
      </c>
      <c r="L306" s="117">
        <v>-25000</v>
      </c>
      <c r="M306" s="117">
        <v>0</v>
      </c>
      <c r="N306" s="117">
        <v>338000</v>
      </c>
      <c r="O306" s="117">
        <v>1575000</v>
      </c>
      <c r="P306" s="117">
        <v>0</v>
      </c>
      <c r="Q306" s="117">
        <v>209000</v>
      </c>
      <c r="R306" s="118" t="s">
        <v>794</v>
      </c>
      <c r="S306" s="116">
        <v>11066019</v>
      </c>
      <c r="T306" s="100"/>
      <c r="U306" s="100"/>
      <c r="V306" s="100"/>
      <c r="W306" s="100"/>
      <c r="X306" s="100"/>
      <c r="Y306" s="100"/>
      <c r="Z306" s="100"/>
      <c r="AA306" s="101"/>
      <c r="AB306" s="101"/>
    </row>
    <row r="307" spans="1:28" ht="15">
      <c r="A307" s="109" t="str">
        <f>INDEX('Tabel 3.1'!$C$9:$C$579,MATCH('Data -enkelt, resultat'!S303,'Tabel 3.1'!$IV$9:$IV$579,0))&amp;" - "&amp;INDEX('Tabel 3.1'!$D$9:$D$579,MATCH('Data -enkelt, resultat'!S303,'Tabel 3.1'!$IV$9:$IV$579,0))</f>
        <v>Jyske Invest International - Jyske Invest Danish Equities</v>
      </c>
      <c r="B307" s="116">
        <v>201412</v>
      </c>
      <c r="C307" s="116">
        <v>11066</v>
      </c>
      <c r="D307" s="116">
        <v>20</v>
      </c>
      <c r="E307" s="117">
        <v>0</v>
      </c>
      <c r="F307" s="117">
        <v>0</v>
      </c>
      <c r="G307" s="117">
        <v>3255000</v>
      </c>
      <c r="H307" s="117">
        <v>0</v>
      </c>
      <c r="I307" s="117">
        <v>-10954000</v>
      </c>
      <c r="J307" s="117">
        <v>0</v>
      </c>
      <c r="K307" s="117">
        <v>0</v>
      </c>
      <c r="L307" s="117">
        <v>-117000</v>
      </c>
      <c r="M307" s="117">
        <v>0</v>
      </c>
      <c r="N307" s="117">
        <v>246000</v>
      </c>
      <c r="O307" s="117">
        <v>1280000</v>
      </c>
      <c r="P307" s="117">
        <v>0</v>
      </c>
      <c r="Q307" s="117">
        <v>178000</v>
      </c>
      <c r="R307" s="118" t="s">
        <v>794</v>
      </c>
      <c r="S307" s="116">
        <v>11066020</v>
      </c>
      <c r="T307" s="100"/>
      <c r="U307" s="100"/>
      <c r="V307" s="100"/>
      <c r="W307" s="100"/>
      <c r="X307" s="100"/>
      <c r="Y307" s="100"/>
      <c r="Z307" s="100"/>
      <c r="AA307" s="101"/>
      <c r="AB307" s="101"/>
    </row>
    <row r="308" spans="1:28" ht="15">
      <c r="A308" s="109" t="str">
        <f>INDEX('Tabel 3.1'!$C$9:$C$579,MATCH('Data -enkelt, resultat'!S304,'Tabel 3.1'!$IV$9:$IV$579,0))&amp;" - "&amp;INDEX('Tabel 3.1'!$D$9:$D$579,MATCH('Data -enkelt, resultat'!S304,'Tabel 3.1'!$IV$9:$IV$579,0))</f>
        <v>Jyske Invest International - Jyske Invest European Equities</v>
      </c>
      <c r="B308" s="116">
        <v>201412</v>
      </c>
      <c r="C308" s="116">
        <v>11066</v>
      </c>
      <c r="D308" s="116">
        <v>21</v>
      </c>
      <c r="E308" s="117">
        <v>0</v>
      </c>
      <c r="F308" s="117">
        <v>0</v>
      </c>
      <c r="G308" s="117">
        <v>1802000</v>
      </c>
      <c r="H308" s="117">
        <v>0</v>
      </c>
      <c r="I308" s="117">
        <v>-17417000</v>
      </c>
      <c r="J308" s="117">
        <v>0</v>
      </c>
      <c r="K308" s="117">
        <v>0</v>
      </c>
      <c r="L308" s="117">
        <v>45000</v>
      </c>
      <c r="M308" s="117">
        <v>7000</v>
      </c>
      <c r="N308" s="117">
        <v>208000</v>
      </c>
      <c r="O308" s="117">
        <v>774000</v>
      </c>
      <c r="P308" s="117">
        <v>0</v>
      </c>
      <c r="Q308" s="117">
        <v>283000</v>
      </c>
      <c r="R308" s="118" t="s">
        <v>794</v>
      </c>
      <c r="S308" s="116">
        <v>11066021</v>
      </c>
      <c r="T308" s="100"/>
      <c r="U308" s="100"/>
      <c r="V308" s="100"/>
      <c r="W308" s="100"/>
      <c r="X308" s="100"/>
      <c r="Y308" s="100"/>
      <c r="Z308" s="100"/>
      <c r="AA308" s="101"/>
      <c r="AB308" s="101"/>
    </row>
    <row r="309" spans="1:28" ht="15">
      <c r="A309" s="109" t="str">
        <f>INDEX('Tabel 3.1'!$C$9:$C$579,MATCH('Data -enkelt, resultat'!S305,'Tabel 3.1'!$IV$9:$IV$579,0))&amp;" - "&amp;INDEX('Tabel 3.1'!$D$9:$D$579,MATCH('Data -enkelt, resultat'!S305,'Tabel 3.1'!$IV$9:$IV$579,0))</f>
        <v>Jyske Invest International - Jyske Invest Far Eastern Equities</v>
      </c>
      <c r="B309" s="116">
        <v>201412</v>
      </c>
      <c r="C309" s="116">
        <v>11066</v>
      </c>
      <c r="D309" s="116">
        <v>23</v>
      </c>
      <c r="E309" s="117">
        <v>13031000</v>
      </c>
      <c r="F309" s="117">
        <v>0</v>
      </c>
      <c r="G309" s="117">
        <v>0</v>
      </c>
      <c r="H309" s="117">
        <v>29488000</v>
      </c>
      <c r="I309" s="117">
        <v>0</v>
      </c>
      <c r="J309" s="117">
        <v>0</v>
      </c>
      <c r="K309" s="117">
        <v>-29525000</v>
      </c>
      <c r="L309" s="117">
        <v>127000</v>
      </c>
      <c r="M309" s="117">
        <v>112000</v>
      </c>
      <c r="N309" s="117">
        <v>171000</v>
      </c>
      <c r="O309" s="117">
        <v>2740000</v>
      </c>
      <c r="P309" s="117">
        <v>0</v>
      </c>
      <c r="Q309" s="117">
        <v>0</v>
      </c>
      <c r="R309" s="118" t="s">
        <v>794</v>
      </c>
      <c r="S309" s="116">
        <v>11066023</v>
      </c>
      <c r="T309" s="100"/>
      <c r="U309" s="100"/>
      <c r="V309" s="100"/>
      <c r="W309" s="100"/>
      <c r="X309" s="100"/>
      <c r="Y309" s="100"/>
      <c r="Z309" s="100"/>
      <c r="AA309" s="101"/>
      <c r="AB309" s="101"/>
    </row>
    <row r="310" spans="1:28" ht="15">
      <c r="A310" s="109" t="str">
        <f>INDEX('Tabel 3.1'!$C$9:$C$579,MATCH('Data -enkelt, resultat'!S306,'Tabel 3.1'!$IV$9:$IV$579,0))&amp;" - "&amp;INDEX('Tabel 3.1'!$D$9:$D$579,MATCH('Data -enkelt, resultat'!S306,'Tabel 3.1'!$IV$9:$IV$579,0))</f>
        <v>Jyske Invest International - Jyske Invest US Equities</v>
      </c>
      <c r="B310" s="116">
        <v>201412</v>
      </c>
      <c r="C310" s="116">
        <v>11066</v>
      </c>
      <c r="D310" s="116">
        <v>28</v>
      </c>
      <c r="E310" s="117">
        <v>27686000</v>
      </c>
      <c r="F310" s="117">
        <v>0</v>
      </c>
      <c r="G310" s="117">
        <v>5778000</v>
      </c>
      <c r="H310" s="117">
        <v>101151000</v>
      </c>
      <c r="I310" s="117">
        <v>44425000</v>
      </c>
      <c r="J310" s="117">
        <v>0</v>
      </c>
      <c r="K310" s="117">
        <v>-76273000</v>
      </c>
      <c r="L310" s="117">
        <v>1795000</v>
      </c>
      <c r="M310" s="117">
        <v>7000</v>
      </c>
      <c r="N310" s="117">
        <v>1445000</v>
      </c>
      <c r="O310" s="117">
        <v>15637000</v>
      </c>
      <c r="P310" s="117">
        <v>0</v>
      </c>
      <c r="Q310" s="117">
        <v>618000</v>
      </c>
      <c r="R310" s="118" t="s">
        <v>794</v>
      </c>
      <c r="S310" s="116">
        <v>11066028</v>
      </c>
      <c r="T310" s="100"/>
      <c r="U310" s="100"/>
      <c r="V310" s="100"/>
      <c r="W310" s="100"/>
      <c r="X310" s="100"/>
      <c r="Y310" s="100"/>
      <c r="Z310" s="100"/>
      <c r="AA310" s="101"/>
      <c r="AB310" s="101"/>
    </row>
    <row r="311" spans="1:28" ht="15">
      <c r="A311" s="109" t="str">
        <f>INDEX('Tabel 3.1'!$C$9:$C$579,MATCH('Data -enkelt, resultat'!S307,'Tabel 3.1'!$IV$9:$IV$579,0))&amp;" - "&amp;INDEX('Tabel 3.1'!$D$9:$D$579,MATCH('Data -enkelt, resultat'!S307,'Tabel 3.1'!$IV$9:$IV$579,0))</f>
        <v>Jyske Invest International - Jyske Invest Latin American Equities</v>
      </c>
      <c r="B311" s="116">
        <v>201412</v>
      </c>
      <c r="C311" s="116">
        <v>11066</v>
      </c>
      <c r="D311" s="116">
        <v>29</v>
      </c>
      <c r="E311" s="117">
        <v>11304000</v>
      </c>
      <c r="F311" s="117">
        <v>0</v>
      </c>
      <c r="G311" s="117">
        <v>6508000</v>
      </c>
      <c r="H311" s="117">
        <v>44127000</v>
      </c>
      <c r="I311" s="117">
        <v>49392000</v>
      </c>
      <c r="J311" s="117">
        <v>0</v>
      </c>
      <c r="K311" s="117">
        <v>-46435000</v>
      </c>
      <c r="L311" s="117">
        <v>819000</v>
      </c>
      <c r="M311" s="117">
        <v>0</v>
      </c>
      <c r="N311" s="117">
        <v>1251000</v>
      </c>
      <c r="O311" s="117">
        <v>10715000</v>
      </c>
      <c r="P311" s="117">
        <v>0</v>
      </c>
      <c r="Q311" s="117">
        <v>685000</v>
      </c>
      <c r="R311" s="118" t="s">
        <v>794</v>
      </c>
      <c r="S311" s="116">
        <v>11066029</v>
      </c>
      <c r="T311" s="100"/>
      <c r="U311" s="100"/>
      <c r="V311" s="100"/>
      <c r="W311" s="100"/>
      <c r="X311" s="100"/>
      <c r="Y311" s="100"/>
      <c r="Z311" s="100"/>
      <c r="AA311" s="101"/>
      <c r="AB311" s="101"/>
    </row>
    <row r="312" spans="1:28" ht="15">
      <c r="A312" s="109" t="str">
        <f>INDEX('Tabel 3.1'!$C$9:$C$579,MATCH('Data -enkelt, resultat'!S308,'Tabel 3.1'!$IV$9:$IV$579,0))&amp;" - "&amp;INDEX('Tabel 3.1'!$D$9:$D$579,MATCH('Data -enkelt, resultat'!S308,'Tabel 3.1'!$IV$9:$IV$579,0))</f>
        <v>Jyske Invest International - Jyske Invest Russian Equities</v>
      </c>
      <c r="B312" s="116">
        <v>201412</v>
      </c>
      <c r="C312" s="116">
        <v>11066</v>
      </c>
      <c r="D312" s="116">
        <v>30</v>
      </c>
      <c r="E312" s="117">
        <v>156000</v>
      </c>
      <c r="F312" s="117">
        <v>0</v>
      </c>
      <c r="G312" s="117">
        <v>1497000</v>
      </c>
      <c r="H312" s="117">
        <v>655000</v>
      </c>
      <c r="I312" s="117">
        <v>10082000</v>
      </c>
      <c r="J312" s="117">
        <v>0</v>
      </c>
      <c r="K312" s="117">
        <v>-5711000</v>
      </c>
      <c r="L312" s="117">
        <v>149000</v>
      </c>
      <c r="M312" s="117">
        <v>7000</v>
      </c>
      <c r="N312" s="117">
        <v>357000</v>
      </c>
      <c r="O312" s="117">
        <v>1504000</v>
      </c>
      <c r="P312" s="117">
        <v>0</v>
      </c>
      <c r="Q312" s="117">
        <v>156000</v>
      </c>
      <c r="R312" s="118" t="s">
        <v>794</v>
      </c>
      <c r="S312" s="116">
        <v>11066030</v>
      </c>
      <c r="T312" s="100"/>
      <c r="U312" s="100"/>
      <c r="V312" s="100"/>
      <c r="W312" s="100"/>
      <c r="X312" s="100"/>
      <c r="Y312" s="100"/>
      <c r="Z312" s="100"/>
      <c r="AA312" s="101"/>
      <c r="AB312" s="101"/>
    </row>
    <row r="313" spans="1:28" ht="15">
      <c r="A313" s="109" t="str">
        <f>INDEX('Tabel 3.1'!$C$9:$C$579,MATCH('Data -enkelt, resultat'!S309,'Tabel 3.1'!$IV$9:$IV$579,0))&amp;" - "&amp;INDEX('Tabel 3.1'!$D$9:$D$579,MATCH('Data -enkelt, resultat'!S309,'Tabel 3.1'!$IV$9:$IV$579,0))</f>
        <v>Jyske Invest International - Jyske Invest Emerging Market Bonds (EUR)</v>
      </c>
      <c r="B313" s="116">
        <v>201412</v>
      </c>
      <c r="C313" s="116">
        <v>11066</v>
      </c>
      <c r="D313" s="116">
        <v>31</v>
      </c>
      <c r="E313" s="117">
        <v>0</v>
      </c>
      <c r="F313" s="117">
        <v>0</v>
      </c>
      <c r="G313" s="117">
        <v>6411000</v>
      </c>
      <c r="H313" s="117">
        <v>0</v>
      </c>
      <c r="I313" s="117">
        <v>39302000</v>
      </c>
      <c r="J313" s="117">
        <v>0</v>
      </c>
      <c r="K313" s="117">
        <v>0</v>
      </c>
      <c r="L313" s="117">
        <v>350000</v>
      </c>
      <c r="M313" s="117">
        <v>7000</v>
      </c>
      <c r="N313" s="117">
        <v>983000</v>
      </c>
      <c r="O313" s="117">
        <v>4982000</v>
      </c>
      <c r="P313" s="117">
        <v>0</v>
      </c>
      <c r="Q313" s="117">
        <v>670000</v>
      </c>
      <c r="R313" s="118" t="s">
        <v>794</v>
      </c>
      <c r="S313" s="116">
        <v>11066031</v>
      </c>
      <c r="T313" s="100"/>
      <c r="U313" s="100"/>
      <c r="V313" s="100"/>
      <c r="W313" s="100"/>
      <c r="X313" s="100"/>
      <c r="Y313" s="100"/>
      <c r="Z313" s="100"/>
      <c r="AA313" s="101"/>
      <c r="AB313" s="101"/>
    </row>
    <row r="314" spans="1:28" ht="15">
      <c r="A314" s="109" t="str">
        <f>INDEX('Tabel 3.1'!$C$9:$C$579,MATCH('Data -enkelt, resultat'!S310,'Tabel 3.1'!$IV$9:$IV$579,0))&amp;" - "&amp;INDEX('Tabel 3.1'!$D$9:$D$579,MATCH('Data -enkelt, resultat'!S310,'Tabel 3.1'!$IV$9:$IV$579,0))</f>
        <v>Jyske Invest International - Jyske Invest Stable Strategy</v>
      </c>
      <c r="B314" s="116">
        <v>201412</v>
      </c>
      <c r="C314" s="116">
        <v>11066</v>
      </c>
      <c r="D314" s="116">
        <v>32</v>
      </c>
      <c r="E314" s="117">
        <v>29421000</v>
      </c>
      <c r="F314" s="117">
        <v>0</v>
      </c>
      <c r="G314" s="117">
        <v>0</v>
      </c>
      <c r="H314" s="117">
        <v>29890000</v>
      </c>
      <c r="I314" s="117">
        <v>0</v>
      </c>
      <c r="J314" s="117">
        <v>0</v>
      </c>
      <c r="K314" s="117">
        <v>-30210000</v>
      </c>
      <c r="L314" s="117">
        <v>201000</v>
      </c>
      <c r="M314" s="117">
        <v>0</v>
      </c>
      <c r="N314" s="117">
        <v>305000</v>
      </c>
      <c r="O314" s="117">
        <v>5763000</v>
      </c>
      <c r="P314" s="117">
        <v>0</v>
      </c>
      <c r="Q314" s="117">
        <v>0</v>
      </c>
      <c r="R314" s="118" t="s">
        <v>794</v>
      </c>
      <c r="S314" s="116">
        <v>11066032</v>
      </c>
      <c r="T314" s="100"/>
      <c r="U314" s="100"/>
      <c r="V314" s="100"/>
      <c r="W314" s="100"/>
      <c r="X314" s="100"/>
      <c r="Y314" s="100"/>
      <c r="Z314" s="100"/>
      <c r="AA314" s="101"/>
      <c r="AB314" s="101"/>
    </row>
    <row r="315" spans="1:28" ht="15">
      <c r="A315" s="109" t="str">
        <f>INDEX('Tabel 3.1'!$C$9:$C$579,MATCH('Data -enkelt, resultat'!S311,'Tabel 3.1'!$IV$9:$IV$579,0))&amp;" - "&amp;INDEX('Tabel 3.1'!$D$9:$D$579,MATCH('Data -enkelt, resultat'!S311,'Tabel 3.1'!$IV$9:$IV$579,0))</f>
        <v>Jyske Invest International - Jyske Invest Balanced Strategy</v>
      </c>
      <c r="B315" s="116">
        <v>201412</v>
      </c>
      <c r="C315" s="116">
        <v>11066</v>
      </c>
      <c r="D315" s="116">
        <v>34</v>
      </c>
      <c r="E315" s="117">
        <v>0</v>
      </c>
      <c r="F315" s="117">
        <v>0</v>
      </c>
      <c r="G315" s="117">
        <v>3538000</v>
      </c>
      <c r="H315" s="117">
        <v>0</v>
      </c>
      <c r="I315" s="117">
        <v>25000</v>
      </c>
      <c r="J315" s="117">
        <v>0</v>
      </c>
      <c r="K315" s="117">
        <v>0</v>
      </c>
      <c r="L315" s="117">
        <v>-49000</v>
      </c>
      <c r="M315" s="117">
        <v>0</v>
      </c>
      <c r="N315" s="117">
        <v>652000</v>
      </c>
      <c r="O315" s="117">
        <v>1674000</v>
      </c>
      <c r="P315" s="117">
        <v>0</v>
      </c>
      <c r="Q315" s="117">
        <v>271000</v>
      </c>
      <c r="R315" s="118" t="s">
        <v>794</v>
      </c>
      <c r="S315" s="116">
        <v>11066034</v>
      </c>
      <c r="T315" s="100"/>
      <c r="U315" s="100"/>
      <c r="V315" s="100"/>
      <c r="W315" s="100"/>
      <c r="X315" s="100"/>
      <c r="Y315" s="100"/>
      <c r="Z315" s="100"/>
      <c r="AA315" s="101"/>
      <c r="AB315" s="101"/>
    </row>
    <row r="316" spans="1:28" ht="15">
      <c r="A316" s="109" t="str">
        <f>INDEX('Tabel 3.1'!$C$9:$C$579,MATCH('Data -enkelt, resultat'!S312,'Tabel 3.1'!$IV$9:$IV$579,0))&amp;" - "&amp;INDEX('Tabel 3.1'!$D$9:$D$579,MATCH('Data -enkelt, resultat'!S312,'Tabel 3.1'!$IV$9:$IV$579,0))</f>
        <v>Jyske Invest International - Jyske Invest Growth Strategy</v>
      </c>
      <c r="B316" s="116">
        <v>201412</v>
      </c>
      <c r="C316" s="116">
        <v>11066</v>
      </c>
      <c r="D316" s="116">
        <v>35</v>
      </c>
      <c r="E316" s="117">
        <v>0</v>
      </c>
      <c r="F316" s="117">
        <v>0</v>
      </c>
      <c r="G316" s="117">
        <v>1126000</v>
      </c>
      <c r="H316" s="117">
        <v>25000</v>
      </c>
      <c r="I316" s="117">
        <v>18098000</v>
      </c>
      <c r="J316" s="117">
        <v>0</v>
      </c>
      <c r="K316" s="117">
        <v>0</v>
      </c>
      <c r="L316" s="117">
        <v>-62000</v>
      </c>
      <c r="M316" s="117">
        <v>0</v>
      </c>
      <c r="N316" s="117">
        <v>400000</v>
      </c>
      <c r="O316" s="117">
        <v>1194000</v>
      </c>
      <c r="P316" s="117">
        <v>0</v>
      </c>
      <c r="Q316" s="117">
        <v>0</v>
      </c>
      <c r="R316" s="118" t="s">
        <v>794</v>
      </c>
      <c r="S316" s="116">
        <v>11066035</v>
      </c>
      <c r="T316" s="100"/>
      <c r="U316" s="100"/>
      <c r="V316" s="100"/>
      <c r="W316" s="100"/>
      <c r="X316" s="100"/>
      <c r="Y316" s="100"/>
      <c r="Z316" s="100"/>
      <c r="AA316" s="101"/>
      <c r="AB316" s="101"/>
    </row>
    <row r="317" spans="1:28" ht="15">
      <c r="A317" s="109" t="str">
        <f>INDEX('Tabel 3.1'!$C$9:$C$579,MATCH('Data -enkelt, resultat'!S313,'Tabel 3.1'!$IV$9:$IV$579,0))&amp;" - "&amp;INDEX('Tabel 3.1'!$D$9:$D$579,MATCH('Data -enkelt, resultat'!S313,'Tabel 3.1'!$IV$9:$IV$579,0))</f>
        <v>Jyske Invest International - Jyske Invest Aggressive Strategy</v>
      </c>
      <c r="B317" s="116">
        <v>201412</v>
      </c>
      <c r="C317" s="116">
        <v>11066</v>
      </c>
      <c r="D317" s="116">
        <v>36</v>
      </c>
      <c r="E317" s="117">
        <v>1415000</v>
      </c>
      <c r="F317" s="117">
        <v>0</v>
      </c>
      <c r="G317" s="117">
        <v>2301000</v>
      </c>
      <c r="H317" s="117">
        <v>5555000</v>
      </c>
      <c r="I317" s="117">
        <v>18690000</v>
      </c>
      <c r="J317" s="117">
        <v>0</v>
      </c>
      <c r="K317" s="117">
        <v>-11527000</v>
      </c>
      <c r="L317" s="117">
        <v>253000</v>
      </c>
      <c r="M317" s="117">
        <v>22000</v>
      </c>
      <c r="N317" s="117">
        <v>514000</v>
      </c>
      <c r="O317" s="117">
        <v>2658000</v>
      </c>
      <c r="P317" s="117">
        <v>0</v>
      </c>
      <c r="Q317" s="117">
        <v>246000</v>
      </c>
      <c r="R317" s="118" t="s">
        <v>794</v>
      </c>
      <c r="S317" s="116">
        <v>11066036</v>
      </c>
      <c r="T317" s="100"/>
      <c r="U317" s="100"/>
      <c r="V317" s="100"/>
      <c r="W317" s="100"/>
      <c r="X317" s="100"/>
      <c r="Y317" s="100"/>
      <c r="Z317" s="100"/>
      <c r="AA317" s="101"/>
      <c r="AB317" s="101"/>
    </row>
    <row r="318" spans="1:28" ht="15">
      <c r="A318" s="109" t="str">
        <f>INDEX('Tabel 3.1'!$C$9:$C$579,MATCH('Data -enkelt, resultat'!S314,'Tabel 3.1'!$IV$9:$IV$579,0))&amp;" - "&amp;INDEX('Tabel 3.1'!$D$9:$D$579,MATCH('Data -enkelt, resultat'!S314,'Tabel 3.1'!$IV$9:$IV$579,0))</f>
        <v>Jyske Invest International - Jyske Invest High Yield Corporate Bonds</v>
      </c>
      <c r="B318" s="116">
        <v>201412</v>
      </c>
      <c r="C318" s="116">
        <v>11066</v>
      </c>
      <c r="D318" s="116">
        <v>37</v>
      </c>
      <c r="E318" s="117">
        <v>22898000</v>
      </c>
      <c r="F318" s="117">
        <v>0</v>
      </c>
      <c r="G318" s="117">
        <v>0</v>
      </c>
      <c r="H318" s="117">
        <v>-1311000</v>
      </c>
      <c r="I318" s="117">
        <v>0</v>
      </c>
      <c r="J318" s="117">
        <v>0</v>
      </c>
      <c r="K318" s="117">
        <v>1147000</v>
      </c>
      <c r="L318" s="117">
        <v>372000</v>
      </c>
      <c r="M318" s="117">
        <v>0</v>
      </c>
      <c r="N318" s="117">
        <v>313000</v>
      </c>
      <c r="O318" s="117">
        <v>4460000</v>
      </c>
      <c r="P318" s="117">
        <v>0</v>
      </c>
      <c r="Q318" s="117">
        <v>208000</v>
      </c>
      <c r="R318" s="118" t="s">
        <v>794</v>
      </c>
      <c r="S318" s="116">
        <v>11066037</v>
      </c>
      <c r="T318" s="100"/>
      <c r="U318" s="100"/>
      <c r="V318" s="100"/>
      <c r="W318" s="100"/>
      <c r="X318" s="100"/>
      <c r="Y318" s="100"/>
      <c r="Z318" s="100"/>
      <c r="AA318" s="101"/>
      <c r="AB318" s="101"/>
    </row>
    <row r="319" spans="1:28" ht="15">
      <c r="A319" s="109" t="str">
        <f>INDEX('Tabel 3.1'!$C$9:$C$579,MATCH('Data -enkelt, resultat'!S315,'Tabel 3.1'!$IV$9:$IV$579,0))&amp;" - "&amp;INDEX('Tabel 3.1'!$D$9:$D$579,MATCH('Data -enkelt, resultat'!S315,'Tabel 3.1'!$IV$9:$IV$579,0))</f>
        <v>Jyske Invest International - Jyske Invest Chinese Equities</v>
      </c>
      <c r="B319" s="116">
        <v>201412</v>
      </c>
      <c r="C319" s="116">
        <v>11066</v>
      </c>
      <c r="D319" s="116">
        <v>38</v>
      </c>
      <c r="E319" s="117">
        <v>22000</v>
      </c>
      <c r="F319" s="117">
        <v>0</v>
      </c>
      <c r="G319" s="117">
        <v>1042000</v>
      </c>
      <c r="H319" s="117">
        <v>0</v>
      </c>
      <c r="I319" s="117">
        <v>7915000</v>
      </c>
      <c r="J319" s="117">
        <v>0</v>
      </c>
      <c r="K319" s="117">
        <v>0</v>
      </c>
      <c r="L319" s="117">
        <v>-67000</v>
      </c>
      <c r="M319" s="117">
        <v>0</v>
      </c>
      <c r="N319" s="117">
        <v>171000</v>
      </c>
      <c r="O319" s="117">
        <v>529000</v>
      </c>
      <c r="P319" s="117">
        <v>0</v>
      </c>
      <c r="Q319" s="117">
        <v>104000</v>
      </c>
      <c r="R319" s="118" t="s">
        <v>794</v>
      </c>
      <c r="S319" s="116">
        <v>11066038</v>
      </c>
      <c r="T319" s="100"/>
      <c r="U319" s="100"/>
      <c r="V319" s="100"/>
      <c r="W319" s="100"/>
      <c r="X319" s="100"/>
      <c r="Y319" s="100"/>
      <c r="Z319" s="100"/>
      <c r="AA319" s="101"/>
      <c r="AB319" s="101"/>
    </row>
    <row r="320" spans="1:28" ht="15">
      <c r="A320" s="109" t="str">
        <f>INDEX('Tabel 3.1'!$C$9:$C$579,MATCH('Data -enkelt, resultat'!S316,'Tabel 3.1'!$IV$9:$IV$579,0))&amp;" - "&amp;INDEX('Tabel 3.1'!$D$9:$D$579,MATCH('Data -enkelt, resultat'!S316,'Tabel 3.1'!$IV$9:$IV$579,0))</f>
        <v>Jyske Invest International - Jyske Invest Indian Equities</v>
      </c>
      <c r="B320" s="116">
        <v>201412</v>
      </c>
      <c r="C320" s="116">
        <v>11066</v>
      </c>
      <c r="D320" s="116">
        <v>41</v>
      </c>
      <c r="E320" s="117">
        <v>1207000</v>
      </c>
      <c r="F320" s="117">
        <v>0</v>
      </c>
      <c r="G320" s="117">
        <v>682000</v>
      </c>
      <c r="H320" s="117">
        <v>7720000</v>
      </c>
      <c r="I320" s="117">
        <v>8647000</v>
      </c>
      <c r="J320" s="117">
        <v>0</v>
      </c>
      <c r="K320" s="117">
        <v>-10134000</v>
      </c>
      <c r="L320" s="117">
        <v>22000</v>
      </c>
      <c r="M320" s="117">
        <v>3000</v>
      </c>
      <c r="N320" s="117">
        <v>179000</v>
      </c>
      <c r="O320" s="117">
        <v>1112000</v>
      </c>
      <c r="P320" s="117">
        <v>0</v>
      </c>
      <c r="Q320" s="117">
        <v>74000</v>
      </c>
      <c r="R320" s="118" t="s">
        <v>794</v>
      </c>
      <c r="S320" s="116">
        <v>11066041</v>
      </c>
      <c r="T320" s="100"/>
      <c r="U320" s="100"/>
      <c r="V320" s="100"/>
      <c r="W320" s="100"/>
      <c r="X320" s="100"/>
      <c r="Y320" s="100"/>
      <c r="Z320" s="100"/>
      <c r="AA320" s="101"/>
      <c r="AB320" s="101"/>
    </row>
    <row r="321" spans="1:28" ht="15">
      <c r="A321" s="109" t="str">
        <f>INDEX('Tabel 3.1'!$C$9:$C$579,MATCH('Data -enkelt, resultat'!S317,'Tabel 3.1'!$IV$9:$IV$579,0))&amp;" - "&amp;INDEX('Tabel 3.1'!$D$9:$D$579,MATCH('Data -enkelt, resultat'!S317,'Tabel 3.1'!$IV$9:$IV$579,0))</f>
        <v>Jyske Invest International - Jyske Invest Dynamic Strategy</v>
      </c>
      <c r="B321" s="116">
        <v>201412</v>
      </c>
      <c r="C321" s="116">
        <v>11066</v>
      </c>
      <c r="D321" s="116">
        <v>42</v>
      </c>
      <c r="E321" s="117">
        <v>7722000</v>
      </c>
      <c r="F321" s="117">
        <v>0</v>
      </c>
      <c r="G321" s="117">
        <v>0</v>
      </c>
      <c r="H321" s="117">
        <v>17961000</v>
      </c>
      <c r="I321" s="117">
        <v>0</v>
      </c>
      <c r="J321" s="117">
        <v>0</v>
      </c>
      <c r="K321" s="117">
        <v>-9837000</v>
      </c>
      <c r="L321" s="117">
        <v>-22000</v>
      </c>
      <c r="M321" s="117">
        <v>0</v>
      </c>
      <c r="N321" s="117">
        <v>60000</v>
      </c>
      <c r="O321" s="117">
        <v>1787000</v>
      </c>
      <c r="P321" s="117">
        <v>0</v>
      </c>
      <c r="Q321" s="117">
        <v>0</v>
      </c>
      <c r="R321" s="118" t="s">
        <v>794</v>
      </c>
      <c r="S321" s="116">
        <v>11066042</v>
      </c>
      <c r="T321" s="100"/>
      <c r="U321" s="100"/>
      <c r="V321" s="100"/>
      <c r="W321" s="100"/>
      <c r="X321" s="100"/>
      <c r="Y321" s="100"/>
      <c r="Z321" s="100"/>
      <c r="AA321" s="101"/>
      <c r="AB321" s="101"/>
    </row>
    <row r="322" spans="1:28" ht="15">
      <c r="A322" s="109" t="str">
        <f>INDEX('Tabel 3.1'!$C$9:$C$579,MATCH('Data -enkelt, resultat'!S318,'Tabel 3.1'!$IV$9:$IV$579,0))&amp;" - "&amp;INDEX('Tabel 3.1'!$D$9:$D$579,MATCH('Data -enkelt, resultat'!S318,'Tabel 3.1'!$IV$9:$IV$579,0))</f>
        <v>Jyske Invest International - Jyske Invest Emerging Local Market Bonds</v>
      </c>
      <c r="B322" s="116">
        <v>201412</v>
      </c>
      <c r="C322" s="116">
        <v>11066</v>
      </c>
      <c r="D322" s="116">
        <v>43</v>
      </c>
      <c r="E322" s="117">
        <v>3902000</v>
      </c>
      <c r="F322" s="117">
        <v>0</v>
      </c>
      <c r="G322" s="117">
        <v>0</v>
      </c>
      <c r="H322" s="117">
        <v>3343000</v>
      </c>
      <c r="I322" s="117">
        <v>0</v>
      </c>
      <c r="J322" s="117">
        <v>0</v>
      </c>
      <c r="K322" s="117">
        <v>1482000</v>
      </c>
      <c r="L322" s="117">
        <v>0</v>
      </c>
      <c r="M322" s="117">
        <v>0</v>
      </c>
      <c r="N322" s="117">
        <v>74000</v>
      </c>
      <c r="O322" s="117">
        <v>916000</v>
      </c>
      <c r="P322" s="117">
        <v>0</v>
      </c>
      <c r="Q322" s="117">
        <v>0</v>
      </c>
      <c r="R322" s="118" t="s">
        <v>794</v>
      </c>
      <c r="S322" s="116">
        <v>11066043</v>
      </c>
      <c r="T322" s="100"/>
      <c r="U322" s="100"/>
      <c r="V322" s="100"/>
      <c r="W322" s="100"/>
      <c r="X322" s="100"/>
      <c r="Y322" s="100"/>
      <c r="Z322" s="100"/>
      <c r="AA322" s="101"/>
      <c r="AB322" s="101"/>
    </row>
    <row r="323" spans="1:28" ht="15">
      <c r="A323" s="109" t="str">
        <f>INDEX('Tabel 3.1'!$C$9:$C$579,MATCH('Data -enkelt, resultat'!S319,'Tabel 3.1'!$IV$9:$IV$579,0))&amp;" - "&amp;INDEX('Tabel 3.1'!$D$9:$D$579,MATCH('Data -enkelt, resultat'!S319,'Tabel 3.1'!$IV$9:$IV$579,0))</f>
        <v>Jyske Invest International - Jyske Invest Turkish Equities</v>
      </c>
      <c r="B323" s="116">
        <v>201412</v>
      </c>
      <c r="C323" s="116">
        <v>11066</v>
      </c>
      <c r="D323" s="116">
        <v>44</v>
      </c>
      <c r="E323" s="117">
        <v>2763000</v>
      </c>
      <c r="F323" s="117">
        <v>0</v>
      </c>
      <c r="G323" s="117">
        <v>1785000</v>
      </c>
      <c r="H323" s="117">
        <v>4510000</v>
      </c>
      <c r="I323" s="117">
        <v>6745000</v>
      </c>
      <c r="J323" s="117">
        <v>0</v>
      </c>
      <c r="K323" s="117">
        <v>1017000</v>
      </c>
      <c r="L323" s="117">
        <v>-144000</v>
      </c>
      <c r="M323" s="117">
        <v>0</v>
      </c>
      <c r="N323" s="117">
        <v>403000</v>
      </c>
      <c r="O323" s="117">
        <v>2936000</v>
      </c>
      <c r="P323" s="117">
        <v>0</v>
      </c>
      <c r="Q323" s="117">
        <v>192000</v>
      </c>
      <c r="R323" s="118" t="s">
        <v>794</v>
      </c>
      <c r="S323" s="116">
        <v>11066044</v>
      </c>
      <c r="T323" s="100"/>
      <c r="U323" s="100"/>
      <c r="V323" s="100"/>
      <c r="W323" s="100"/>
      <c r="X323" s="100"/>
      <c r="Y323" s="100"/>
      <c r="Z323" s="100"/>
      <c r="AA323" s="101"/>
      <c r="AB323" s="101"/>
    </row>
    <row r="324" spans="1:28" ht="15">
      <c r="A324" s="109" t="str">
        <f>INDEX('Tabel 3.1'!$C$9:$C$579,MATCH('Data -enkelt, resultat'!S320,'Tabel 3.1'!$IV$9:$IV$579,0))&amp;" - "&amp;INDEX('Tabel 3.1'!$D$9:$D$579,MATCH('Data -enkelt, resultat'!S320,'Tabel 3.1'!$IV$9:$IV$579,0))</f>
        <v>Jyske Invest International - Jyske Invest Balanced Strategy (NOK)</v>
      </c>
      <c r="B324" s="116">
        <v>201412</v>
      </c>
      <c r="C324" s="116">
        <v>11066</v>
      </c>
      <c r="D324" s="116">
        <v>45</v>
      </c>
      <c r="E324" s="117">
        <v>0</v>
      </c>
      <c r="F324" s="117">
        <v>0</v>
      </c>
      <c r="G324" s="117">
        <v>6985000</v>
      </c>
      <c r="H324" s="117">
        <v>0</v>
      </c>
      <c r="I324" s="117">
        <v>13840000</v>
      </c>
      <c r="J324" s="117">
        <v>0</v>
      </c>
      <c r="K324" s="117">
        <v>0</v>
      </c>
      <c r="L324" s="117">
        <v>-185000</v>
      </c>
      <c r="M324" s="117">
        <v>-6000</v>
      </c>
      <c r="N324" s="117">
        <v>529000</v>
      </c>
      <c r="O324" s="117">
        <v>3188000</v>
      </c>
      <c r="P324" s="117">
        <v>0</v>
      </c>
      <c r="Q324" s="117">
        <v>646000</v>
      </c>
      <c r="R324" s="118" t="s">
        <v>794</v>
      </c>
      <c r="S324" s="116">
        <v>11066045</v>
      </c>
      <c r="T324" s="100"/>
      <c r="U324" s="100"/>
      <c r="V324" s="100"/>
      <c r="W324" s="100"/>
      <c r="X324" s="100"/>
      <c r="Y324" s="100"/>
      <c r="Z324" s="100"/>
      <c r="AA324" s="101"/>
      <c r="AB324" s="101"/>
    </row>
    <row r="325" spans="1:28" ht="15">
      <c r="A325" s="109" t="str">
        <f>INDEX('Tabel 3.1'!$C$9:$C$579,MATCH('Data -enkelt, resultat'!S321,'Tabel 3.1'!$IV$9:$IV$579,0))&amp;" - "&amp;INDEX('Tabel 3.1'!$D$9:$D$579,MATCH('Data -enkelt, resultat'!S321,'Tabel 3.1'!$IV$9:$IV$579,0))</f>
        <v>Jyske Invest International - Jyske Invest Favourite Bonds</v>
      </c>
      <c r="B325" s="116">
        <v>201412</v>
      </c>
      <c r="C325" s="116">
        <v>11080</v>
      </c>
      <c r="D325" s="116">
        <v>3</v>
      </c>
      <c r="E325" s="117">
        <v>11893000</v>
      </c>
      <c r="F325" s="117">
        <v>0</v>
      </c>
      <c r="G325" s="117">
        <v>0</v>
      </c>
      <c r="H325" s="117">
        <v>-525000</v>
      </c>
      <c r="I325" s="117">
        <v>0</v>
      </c>
      <c r="J325" s="117">
        <v>0</v>
      </c>
      <c r="K325" s="117">
        <v>-4442000</v>
      </c>
      <c r="L325" s="117">
        <v>0</v>
      </c>
      <c r="M325" s="117">
        <v>0</v>
      </c>
      <c r="N325" s="117">
        <v>0</v>
      </c>
      <c r="O325" s="117">
        <v>2263000</v>
      </c>
      <c r="P325" s="117">
        <v>0</v>
      </c>
      <c r="Q325" s="117">
        <v>0</v>
      </c>
      <c r="R325" s="118" t="s">
        <v>794</v>
      </c>
      <c r="S325" s="116">
        <v>11080003</v>
      </c>
      <c r="T325" s="100"/>
      <c r="U325" s="100"/>
      <c r="V325" s="100"/>
      <c r="W325" s="100"/>
      <c r="X325" s="100"/>
      <c r="Y325" s="100"/>
      <c r="Z325" s="100"/>
      <c r="AA325" s="101"/>
      <c r="AB325" s="101"/>
    </row>
    <row r="326" spans="1:28" ht="15">
      <c r="A326" s="109" t="str">
        <f>INDEX('Tabel 3.1'!$C$9:$C$579,MATCH('Data -enkelt, resultat'!S322,'Tabel 3.1'!$IV$9:$IV$579,0))&amp;" - "&amp;INDEX('Tabel 3.1'!$D$9:$D$579,MATCH('Data -enkelt, resultat'!S322,'Tabel 3.1'!$IV$9:$IV$579,0))</f>
        <v>Jyske Invest International - Jyske Invest High Grade Corporate Bonds</v>
      </c>
      <c r="B326" s="116">
        <v>201412</v>
      </c>
      <c r="C326" s="116">
        <v>11080</v>
      </c>
      <c r="D326" s="116">
        <v>4</v>
      </c>
      <c r="E326" s="117">
        <v>0</v>
      </c>
      <c r="F326" s="117">
        <v>2000</v>
      </c>
      <c r="G326" s="117">
        <v>18006000</v>
      </c>
      <c r="H326" s="117">
        <v>0</v>
      </c>
      <c r="I326" s="117">
        <v>-133483000</v>
      </c>
      <c r="J326" s="117">
        <v>0</v>
      </c>
      <c r="K326" s="117">
        <v>0</v>
      </c>
      <c r="L326" s="117">
        <v>-31000</v>
      </c>
      <c r="M326" s="117">
        <v>322000</v>
      </c>
      <c r="N326" s="117">
        <v>190000</v>
      </c>
      <c r="O326" s="117">
        <v>8424000</v>
      </c>
      <c r="P326" s="117">
        <v>0</v>
      </c>
      <c r="Q326" s="117">
        <v>1876000</v>
      </c>
      <c r="R326" s="118" t="s">
        <v>794</v>
      </c>
      <c r="S326" s="116">
        <v>11080004</v>
      </c>
      <c r="T326" s="100"/>
      <c r="U326" s="100"/>
      <c r="V326" s="100"/>
      <c r="W326" s="100"/>
      <c r="X326" s="100"/>
      <c r="Y326" s="100"/>
      <c r="Z326" s="100"/>
      <c r="AA326" s="101"/>
      <c r="AB326" s="101"/>
    </row>
    <row r="327" spans="1:28" ht="15">
      <c r="A327" s="109" t="str">
        <f>INDEX('Tabel 3.1'!$C$9:$C$579,MATCH('Data -enkelt, resultat'!S323,'Tabel 3.1'!$IV$9:$IV$579,0))&amp;" - "&amp;INDEX('Tabel 3.1'!$D$9:$D$579,MATCH('Data -enkelt, resultat'!S323,'Tabel 3.1'!$IV$9:$IV$579,0))</f>
        <v>Jyske Invest International - Jyske Invest Balanced Strategy (GBP)</v>
      </c>
      <c r="B327" s="116">
        <v>201412</v>
      </c>
      <c r="C327" s="116">
        <v>11080</v>
      </c>
      <c r="D327" s="116">
        <v>7</v>
      </c>
      <c r="E327" s="117">
        <v>15305000</v>
      </c>
      <c r="F327" s="117">
        <v>15000</v>
      </c>
      <c r="G327" s="117">
        <v>0</v>
      </c>
      <c r="H327" s="117">
        <v>7245000</v>
      </c>
      <c r="I327" s="117">
        <v>0</v>
      </c>
      <c r="J327" s="117">
        <v>0</v>
      </c>
      <c r="K327" s="117">
        <v>-31973000</v>
      </c>
      <c r="L327" s="117">
        <v>9426000</v>
      </c>
      <c r="M327" s="117">
        <v>129000</v>
      </c>
      <c r="N327" s="117">
        <v>0</v>
      </c>
      <c r="O327" s="117">
        <v>2607000</v>
      </c>
      <c r="P327" s="117">
        <v>0</v>
      </c>
      <c r="Q327" s="117">
        <v>0</v>
      </c>
      <c r="R327" s="118" t="s">
        <v>794</v>
      </c>
      <c r="S327" s="116">
        <v>11080007</v>
      </c>
      <c r="T327" s="100"/>
      <c r="U327" s="100"/>
      <c r="V327" s="100"/>
      <c r="W327" s="100"/>
      <c r="X327" s="100"/>
      <c r="Y327" s="100"/>
      <c r="Z327" s="100"/>
      <c r="AA327" s="101"/>
      <c r="AB327" s="101"/>
    </row>
    <row r="328" spans="1:28" ht="15">
      <c r="A328" s="109" t="str">
        <f>INDEX('Tabel 3.1'!$C$9:$C$579,MATCH('Data -enkelt, resultat'!S324,'Tabel 3.1'!$IV$9:$IV$579,0))&amp;" - "&amp;INDEX('Tabel 3.1'!$D$9:$D$579,MATCH('Data -enkelt, resultat'!S324,'Tabel 3.1'!$IV$9:$IV$579,0))</f>
        <v>Jyske Invest International - Jyske Invest Equities Low Volatility</v>
      </c>
      <c r="B328" s="116">
        <v>201412</v>
      </c>
      <c r="C328" s="116">
        <v>11080</v>
      </c>
      <c r="D328" s="116">
        <v>12</v>
      </c>
      <c r="E328" s="117">
        <v>179000</v>
      </c>
      <c r="F328" s="117">
        <v>0</v>
      </c>
      <c r="G328" s="117">
        <v>1305000</v>
      </c>
      <c r="H328" s="117">
        <v>111000</v>
      </c>
      <c r="I328" s="117">
        <v>5355000</v>
      </c>
      <c r="J328" s="117">
        <v>0</v>
      </c>
      <c r="K328" s="117">
        <v>-86000</v>
      </c>
      <c r="L328" s="117">
        <v>32000</v>
      </c>
      <c r="M328" s="117">
        <v>2000</v>
      </c>
      <c r="N328" s="117">
        <v>10000</v>
      </c>
      <c r="O328" s="117">
        <v>1104000</v>
      </c>
      <c r="P328" s="117">
        <v>0</v>
      </c>
      <c r="Q328" s="117">
        <v>65000</v>
      </c>
      <c r="R328" s="118" t="s">
        <v>794</v>
      </c>
      <c r="S328" s="116">
        <v>11080012</v>
      </c>
      <c r="T328" s="100"/>
      <c r="U328" s="100"/>
      <c r="V328" s="100"/>
      <c r="W328" s="100"/>
      <c r="X328" s="100"/>
      <c r="Y328" s="100"/>
      <c r="Z328" s="100"/>
      <c r="AA328" s="101"/>
      <c r="AB328" s="101"/>
    </row>
    <row r="329" spans="1:28" ht="15">
      <c r="A329" s="109" t="str">
        <f>INDEX('Tabel 3.1'!$C$9:$C$579,MATCH('Data -enkelt, resultat'!S325,'Tabel 3.1'!$IV$9:$IV$579,0))&amp;" - "&amp;INDEX('Tabel 3.1'!$D$9:$D$579,MATCH('Data -enkelt, resultat'!S325,'Tabel 3.1'!$IV$9:$IV$579,0))</f>
        <v>Absalon Invest - Danske Obligationer</v>
      </c>
      <c r="B329" s="116">
        <v>201412</v>
      </c>
      <c r="C329" s="116">
        <v>11080</v>
      </c>
      <c r="D329" s="116">
        <v>14</v>
      </c>
      <c r="E329" s="117">
        <v>427000</v>
      </c>
      <c r="F329" s="117">
        <v>0</v>
      </c>
      <c r="G329" s="117">
        <v>1131000</v>
      </c>
      <c r="H329" s="117">
        <v>-73000</v>
      </c>
      <c r="I329" s="117">
        <v>3706000</v>
      </c>
      <c r="J329" s="117">
        <v>0</v>
      </c>
      <c r="K329" s="117">
        <v>0</v>
      </c>
      <c r="L329" s="117">
        <v>-244000</v>
      </c>
      <c r="M329" s="117">
        <v>2000</v>
      </c>
      <c r="N329" s="117">
        <v>11000</v>
      </c>
      <c r="O329" s="117">
        <v>1119000</v>
      </c>
      <c r="P329" s="117">
        <v>0</v>
      </c>
      <c r="Q329" s="117">
        <v>52000</v>
      </c>
      <c r="R329" s="118" t="s">
        <v>794</v>
      </c>
      <c r="S329" s="116">
        <v>11080014</v>
      </c>
      <c r="T329" s="100"/>
      <c r="U329" s="100"/>
      <c r="V329" s="100"/>
      <c r="W329" s="100"/>
      <c r="X329" s="100"/>
      <c r="Y329" s="100"/>
      <c r="Z329" s="100"/>
      <c r="AA329" s="101"/>
      <c r="AB329" s="101"/>
    </row>
    <row r="330" spans="1:28" ht="15">
      <c r="A330" s="109" t="str">
        <f>INDEX('Tabel 3.1'!$C$9:$C$579,MATCH('Data -enkelt, resultat'!S326,'Tabel 3.1'!$IV$9:$IV$579,0))&amp;" - "&amp;INDEX('Tabel 3.1'!$D$9:$D$579,MATCH('Data -enkelt, resultat'!S326,'Tabel 3.1'!$IV$9:$IV$579,0))</f>
        <v>Absalon Invest - Rusland</v>
      </c>
      <c r="B330" s="116">
        <v>201412</v>
      </c>
      <c r="C330" s="116">
        <v>11080</v>
      </c>
      <c r="D330" s="116">
        <v>15</v>
      </c>
      <c r="E330" s="117">
        <v>1040000</v>
      </c>
      <c r="F330" s="117">
        <v>0</v>
      </c>
      <c r="G330" s="117">
        <v>7396000</v>
      </c>
      <c r="H330" s="117">
        <v>787000</v>
      </c>
      <c r="I330" s="117">
        <v>44504000</v>
      </c>
      <c r="J330" s="117">
        <v>0</v>
      </c>
      <c r="K330" s="117">
        <v>-1466000</v>
      </c>
      <c r="L330" s="117">
        <v>313000</v>
      </c>
      <c r="M330" s="117">
        <v>81000</v>
      </c>
      <c r="N330" s="117">
        <v>166000</v>
      </c>
      <c r="O330" s="117">
        <v>8228000</v>
      </c>
      <c r="P330" s="117">
        <v>0</v>
      </c>
      <c r="Q330" s="117">
        <v>494000</v>
      </c>
      <c r="R330" s="118" t="s">
        <v>794</v>
      </c>
      <c r="S330" s="116">
        <v>11080015</v>
      </c>
      <c r="T330" s="100"/>
      <c r="U330" s="100"/>
      <c r="V330" s="100"/>
      <c r="W330" s="100"/>
      <c r="X330" s="100"/>
      <c r="Y330" s="100"/>
      <c r="Z330" s="100"/>
      <c r="AA330" s="101"/>
      <c r="AB330" s="101"/>
    </row>
    <row r="331" spans="1:28" ht="15">
      <c r="A331" s="109" t="str">
        <f>INDEX('Tabel 3.1'!$C$9:$C$579,MATCH('Data -enkelt, resultat'!S327,'Tabel 3.1'!$IV$9:$IV$579,0))&amp;" - "&amp;INDEX('Tabel 3.1'!$D$9:$D$579,MATCH('Data -enkelt, resultat'!S327,'Tabel 3.1'!$IV$9:$IV$579,0))</f>
        <v>Absalon Invest - High Yield Obligationer</v>
      </c>
      <c r="B331" s="116">
        <v>201412</v>
      </c>
      <c r="C331" s="116">
        <v>11080</v>
      </c>
      <c r="D331" s="116">
        <v>16</v>
      </c>
      <c r="E331" s="117">
        <v>0</v>
      </c>
      <c r="F331" s="117">
        <v>0</v>
      </c>
      <c r="G331" s="117">
        <v>1579000</v>
      </c>
      <c r="H331" s="117">
        <v>0</v>
      </c>
      <c r="I331" s="117">
        <v>19608000</v>
      </c>
      <c r="J331" s="117">
        <v>0</v>
      </c>
      <c r="K331" s="117">
        <v>-680000</v>
      </c>
      <c r="L331" s="117">
        <v>-586000</v>
      </c>
      <c r="M331" s="117">
        <v>10000</v>
      </c>
      <c r="N331" s="117">
        <v>34000</v>
      </c>
      <c r="O331" s="117">
        <v>2387000</v>
      </c>
      <c r="P331" s="117">
        <v>0</v>
      </c>
      <c r="Q331" s="117">
        <v>180000</v>
      </c>
      <c r="R331" s="118" t="s">
        <v>794</v>
      </c>
      <c r="S331" s="116">
        <v>11080016</v>
      </c>
      <c r="T331" s="100"/>
      <c r="U331" s="100"/>
      <c r="V331" s="100"/>
      <c r="W331" s="100"/>
      <c r="X331" s="100"/>
      <c r="Y331" s="100"/>
      <c r="Z331" s="100"/>
      <c r="AA331" s="101"/>
      <c r="AB331" s="101"/>
    </row>
    <row r="332" spans="1:28" ht="15">
      <c r="A332" s="109" t="str">
        <f>INDEX('Tabel 3.1'!$C$9:$C$579,MATCH('Data -enkelt, resultat'!S328,'Tabel 3.1'!$IV$9:$IV$579,0))&amp;" - "&amp;INDEX('Tabel 3.1'!$D$9:$D$579,MATCH('Data -enkelt, resultat'!S328,'Tabel 3.1'!$IV$9:$IV$579,0))</f>
        <v>Absalon Invest - Moderat</v>
      </c>
      <c r="B332" s="116">
        <v>201412</v>
      </c>
      <c r="C332" s="116">
        <v>11080</v>
      </c>
      <c r="D332" s="116">
        <v>19</v>
      </c>
      <c r="E332" s="117">
        <v>0</v>
      </c>
      <c r="F332" s="117">
        <v>8000</v>
      </c>
      <c r="G332" s="117">
        <v>3218000</v>
      </c>
      <c r="H332" s="117">
        <v>0</v>
      </c>
      <c r="I332" s="117">
        <v>37530000</v>
      </c>
      <c r="J332" s="117">
        <v>0</v>
      </c>
      <c r="K332" s="117">
        <v>0</v>
      </c>
      <c r="L332" s="117">
        <v>0</v>
      </c>
      <c r="M332" s="117">
        <v>26000</v>
      </c>
      <c r="N332" s="117">
        <v>285000</v>
      </c>
      <c r="O332" s="117">
        <v>2870000</v>
      </c>
      <c r="P332" s="117">
        <v>0</v>
      </c>
      <c r="Q332" s="117">
        <v>31000</v>
      </c>
      <c r="R332" s="118" t="s">
        <v>794</v>
      </c>
      <c r="S332" s="116">
        <v>11080019</v>
      </c>
      <c r="T332" s="100"/>
      <c r="U332" s="100"/>
      <c r="V332" s="100"/>
      <c r="W332" s="100"/>
      <c r="X332" s="100"/>
      <c r="Y332" s="100"/>
      <c r="Z332" s="100"/>
      <c r="AA332" s="101"/>
      <c r="AB332" s="101"/>
    </row>
    <row r="333" spans="1:28" ht="15">
      <c r="A333" s="109" t="str">
        <f>INDEX('Tabel 3.1'!$C$9:$C$579,MATCH('Data -enkelt, resultat'!S329,'Tabel 3.1'!$IV$9:$IV$579,0))&amp;" - "&amp;INDEX('Tabel 3.1'!$D$9:$D$579,MATCH('Data -enkelt, resultat'!S329,'Tabel 3.1'!$IV$9:$IV$579,0))</f>
        <v>Absalon Invest - Stabil</v>
      </c>
      <c r="B333" s="116">
        <v>201412</v>
      </c>
      <c r="C333" s="116">
        <v>11098</v>
      </c>
      <c r="D333" s="116">
        <v>1</v>
      </c>
      <c r="E333" s="117">
        <v>23567000</v>
      </c>
      <c r="F333" s="117">
        <v>0</v>
      </c>
      <c r="G333" s="117">
        <v>0</v>
      </c>
      <c r="H333" s="117">
        <v>57956000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542000</v>
      </c>
      <c r="O333" s="117">
        <v>7478000</v>
      </c>
      <c r="P333" s="117">
        <v>0</v>
      </c>
      <c r="Q333" s="117">
        <v>0</v>
      </c>
      <c r="R333" s="118" t="s">
        <v>794</v>
      </c>
      <c r="S333" s="116">
        <v>11098001</v>
      </c>
      <c r="T333" s="100"/>
      <c r="U333" s="100"/>
      <c r="V333" s="100"/>
      <c r="W333" s="100"/>
      <c r="X333" s="100"/>
      <c r="Y333" s="100"/>
      <c r="Z333" s="100"/>
      <c r="AA333" s="101"/>
      <c r="AB333" s="101"/>
    </row>
    <row r="334" spans="1:28" ht="15">
      <c r="A334" s="109" t="str">
        <f>INDEX('Tabel 3.1'!$C$9:$C$579,MATCH('Data -enkelt, resultat'!S330,'Tabel 3.1'!$IV$9:$IV$579,0))&amp;" - "&amp;INDEX('Tabel 3.1'!$D$9:$D$579,MATCH('Data -enkelt, resultat'!S330,'Tabel 3.1'!$IV$9:$IV$579,0))</f>
        <v>Absalon Invest - Balance</v>
      </c>
      <c r="B334" s="116">
        <v>201412</v>
      </c>
      <c r="C334" s="116">
        <v>11098</v>
      </c>
      <c r="D334" s="116">
        <v>2</v>
      </c>
      <c r="E334" s="117">
        <v>0</v>
      </c>
      <c r="F334" s="117">
        <v>0</v>
      </c>
      <c r="G334" s="117">
        <v>8872000</v>
      </c>
      <c r="H334" s="117">
        <v>0</v>
      </c>
      <c r="I334" s="117">
        <v>3217000</v>
      </c>
      <c r="J334" s="117">
        <v>0</v>
      </c>
      <c r="K334" s="117">
        <v>0</v>
      </c>
      <c r="L334" s="117">
        <v>0</v>
      </c>
      <c r="M334" s="117">
        <v>0</v>
      </c>
      <c r="N334" s="117">
        <v>389000</v>
      </c>
      <c r="O334" s="117">
        <v>5263000</v>
      </c>
      <c r="P334" s="117">
        <v>0</v>
      </c>
      <c r="Q334" s="117">
        <v>1004000</v>
      </c>
      <c r="R334" s="118" t="s">
        <v>794</v>
      </c>
      <c r="S334" s="116">
        <v>11098002</v>
      </c>
      <c r="T334" s="100"/>
      <c r="U334" s="100"/>
      <c r="V334" s="100"/>
      <c r="W334" s="100"/>
      <c r="X334" s="100"/>
      <c r="Y334" s="100"/>
      <c r="Z334" s="100"/>
      <c r="AA334" s="101"/>
      <c r="AB334" s="101"/>
    </row>
    <row r="335" spans="1:28" ht="15">
      <c r="A335" s="109" t="str">
        <f>INDEX('Tabel 3.1'!$C$9:$C$579,MATCH('Data -enkelt, resultat'!S331,'Tabel 3.1'!$IV$9:$IV$579,0))&amp;" - "&amp;INDEX('Tabel 3.1'!$D$9:$D$579,MATCH('Data -enkelt, resultat'!S331,'Tabel 3.1'!$IV$9:$IV$579,0))</f>
        <v>Absalon Invest - Vækst</v>
      </c>
      <c r="B335" s="116">
        <v>201412</v>
      </c>
      <c r="C335" s="116">
        <v>11098</v>
      </c>
      <c r="D335" s="116">
        <v>5</v>
      </c>
      <c r="E335" s="117">
        <v>0</v>
      </c>
      <c r="F335" s="117">
        <v>4000</v>
      </c>
      <c r="G335" s="117">
        <v>3024000</v>
      </c>
      <c r="H335" s="117">
        <v>0</v>
      </c>
      <c r="I335" s="117">
        <v>7073000</v>
      </c>
      <c r="J335" s="117">
        <v>0</v>
      </c>
      <c r="K335" s="117">
        <v>27000</v>
      </c>
      <c r="L335" s="117">
        <v>2000</v>
      </c>
      <c r="M335" s="117">
        <v>40000</v>
      </c>
      <c r="N335" s="117">
        <v>1091000</v>
      </c>
      <c r="O335" s="117">
        <v>1922000</v>
      </c>
      <c r="P335" s="117">
        <v>0</v>
      </c>
      <c r="Q335" s="117">
        <v>356000</v>
      </c>
      <c r="R335" s="118" t="s">
        <v>794</v>
      </c>
      <c r="S335" s="116">
        <v>11098005</v>
      </c>
      <c r="T335" s="100"/>
      <c r="U335" s="100"/>
      <c r="V335" s="100"/>
      <c r="W335" s="100"/>
      <c r="X335" s="100"/>
      <c r="Y335" s="100"/>
      <c r="Z335" s="100"/>
      <c r="AA335" s="101"/>
      <c r="AB335" s="101"/>
    </row>
    <row r="336" spans="1:28" ht="15">
      <c r="A336" s="109" t="str">
        <f>INDEX('Tabel 3.1'!$C$9:$C$579,MATCH('Data -enkelt, resultat'!S332,'Tabel 3.1'!$IV$9:$IV$579,0))&amp;" - "&amp;INDEX('Tabel 3.1'!$D$9:$D$579,MATCH('Data -enkelt, resultat'!S332,'Tabel 3.1'!$IV$9:$IV$579,0))</f>
        <v>Absalon Invest - Danske Aktier</v>
      </c>
      <c r="B336" s="116">
        <v>201412</v>
      </c>
      <c r="C336" s="116">
        <v>11098</v>
      </c>
      <c r="D336" s="116">
        <v>7</v>
      </c>
      <c r="E336" s="117">
        <v>0</v>
      </c>
      <c r="F336" s="117">
        <v>6000</v>
      </c>
      <c r="G336" s="117">
        <v>7138000</v>
      </c>
      <c r="H336" s="117">
        <v>0</v>
      </c>
      <c r="I336" s="117">
        <v>57303000</v>
      </c>
      <c r="J336" s="117">
        <v>0</v>
      </c>
      <c r="K336" s="117">
        <v>0</v>
      </c>
      <c r="L336" s="117">
        <v>3000</v>
      </c>
      <c r="M336" s="117">
        <v>1000</v>
      </c>
      <c r="N336" s="117">
        <v>2065000</v>
      </c>
      <c r="O336" s="117">
        <v>8513000</v>
      </c>
      <c r="P336" s="117">
        <v>0</v>
      </c>
      <c r="Q336" s="117">
        <v>906000</v>
      </c>
      <c r="R336" s="118" t="s">
        <v>794</v>
      </c>
      <c r="S336" s="116">
        <v>11098007</v>
      </c>
      <c r="T336" s="100"/>
      <c r="U336" s="100"/>
      <c r="V336" s="100"/>
      <c r="W336" s="100"/>
      <c r="X336" s="100"/>
      <c r="Y336" s="100"/>
      <c r="Z336" s="100"/>
      <c r="AA336" s="101"/>
      <c r="AB336" s="101"/>
    </row>
    <row r="337" spans="1:28" ht="15">
      <c r="A337" s="109" t="str">
        <f>INDEX('Tabel 3.1'!$C$9:$C$579,MATCH('Data -enkelt, resultat'!S333,'Tabel 3.1'!$IV$9:$IV$579,0))&amp;" - "&amp;INDEX('Tabel 3.1'!$D$9:$D$579,MATCH('Data -enkelt, resultat'!S333,'Tabel 3.1'!$IV$9:$IV$579,0))</f>
        <v>Alm. Brand Invest - Lange Obligationer</v>
      </c>
      <c r="B337" s="116">
        <v>201412</v>
      </c>
      <c r="C337" s="116">
        <v>11098</v>
      </c>
      <c r="D337" s="116">
        <v>12</v>
      </c>
      <c r="E337" s="117">
        <v>3444000</v>
      </c>
      <c r="F337" s="117">
        <v>9000</v>
      </c>
      <c r="G337" s="117">
        <v>7428000</v>
      </c>
      <c r="H337" s="117">
        <v>6027000</v>
      </c>
      <c r="I337" s="117">
        <v>21636000</v>
      </c>
      <c r="J337" s="117">
        <v>0</v>
      </c>
      <c r="K337" s="117">
        <v>19000</v>
      </c>
      <c r="L337" s="117">
        <v>2000</v>
      </c>
      <c r="M337" s="117">
        <v>1000</v>
      </c>
      <c r="N337" s="117">
        <v>1436000</v>
      </c>
      <c r="O337" s="117">
        <v>5159000</v>
      </c>
      <c r="P337" s="117">
        <v>0</v>
      </c>
      <c r="Q337" s="117">
        <v>895000</v>
      </c>
      <c r="R337" s="118" t="s">
        <v>794</v>
      </c>
      <c r="S337" s="116">
        <v>11098012</v>
      </c>
      <c r="T337" s="100"/>
      <c r="U337" s="100"/>
      <c r="V337" s="100"/>
      <c r="W337" s="100"/>
      <c r="X337" s="100"/>
      <c r="Y337" s="100"/>
      <c r="Z337" s="100"/>
      <c r="AA337" s="101"/>
      <c r="AB337" s="101"/>
    </row>
    <row r="338" spans="1:28" ht="15">
      <c r="A338" s="109" t="str">
        <f>INDEX('Tabel 3.1'!$C$9:$C$579,MATCH('Data -enkelt, resultat'!S334,'Tabel 3.1'!$IV$9:$IV$579,0))&amp;" - "&amp;INDEX('Tabel 3.1'!$D$9:$D$579,MATCH('Data -enkelt, resultat'!S334,'Tabel 3.1'!$IV$9:$IV$579,0))</f>
        <v>Alm. Brand Invest - Nordiske Aktier</v>
      </c>
      <c r="B338" s="116">
        <v>201412</v>
      </c>
      <c r="C338" s="116">
        <v>11098</v>
      </c>
      <c r="D338" s="116">
        <v>18</v>
      </c>
      <c r="E338" s="117">
        <v>909000</v>
      </c>
      <c r="F338" s="117">
        <v>31000</v>
      </c>
      <c r="G338" s="117">
        <v>7454000</v>
      </c>
      <c r="H338" s="117">
        <v>1845000</v>
      </c>
      <c r="I338" s="117">
        <v>21432000</v>
      </c>
      <c r="J338" s="117">
        <v>0</v>
      </c>
      <c r="K338" s="117">
        <v>0</v>
      </c>
      <c r="L338" s="117">
        <v>2000</v>
      </c>
      <c r="M338" s="117">
        <v>1000</v>
      </c>
      <c r="N338" s="117">
        <v>1263000</v>
      </c>
      <c r="O338" s="117">
        <v>3336000</v>
      </c>
      <c r="P338" s="117">
        <v>0</v>
      </c>
      <c r="Q338" s="117">
        <v>1052000</v>
      </c>
      <c r="R338" s="118" t="s">
        <v>794</v>
      </c>
      <c r="S338" s="116">
        <v>11098018</v>
      </c>
      <c r="T338" s="100"/>
      <c r="U338" s="100"/>
      <c r="V338" s="100"/>
      <c r="W338" s="100"/>
      <c r="X338" s="100"/>
      <c r="Y338" s="100"/>
      <c r="Z338" s="100"/>
      <c r="AA338" s="101"/>
      <c r="AB338" s="101"/>
    </row>
    <row r="339" spans="1:28" ht="15">
      <c r="A339" s="109" t="str">
        <f>INDEX('Tabel 3.1'!$C$9:$C$579,MATCH('Data -enkelt, resultat'!S335,'Tabel 3.1'!$IV$9:$IV$579,0))&amp;" - "&amp;INDEX('Tabel 3.1'!$D$9:$D$579,MATCH('Data -enkelt, resultat'!S335,'Tabel 3.1'!$IV$9:$IV$579,0))</f>
        <v>Alm. Brand Invest - Europæiske Aktier</v>
      </c>
      <c r="B339" s="116">
        <v>201412</v>
      </c>
      <c r="C339" s="116">
        <v>11098</v>
      </c>
      <c r="D339" s="116">
        <v>20</v>
      </c>
      <c r="E339" s="117">
        <v>9901000</v>
      </c>
      <c r="F339" s="117">
        <v>0</v>
      </c>
      <c r="G339" s="117">
        <v>0</v>
      </c>
      <c r="H339" s="117">
        <v>1693000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221000</v>
      </c>
      <c r="O339" s="117">
        <v>2097000</v>
      </c>
      <c r="P339" s="117">
        <v>0</v>
      </c>
      <c r="Q339" s="117">
        <v>0</v>
      </c>
      <c r="R339" s="118" t="s">
        <v>794</v>
      </c>
      <c r="S339" s="116">
        <v>11098020</v>
      </c>
      <c r="T339" s="100"/>
      <c r="U339" s="100"/>
      <c r="V339" s="100"/>
      <c r="W339" s="100"/>
      <c r="X339" s="100"/>
      <c r="Y339" s="100"/>
      <c r="Z339" s="100"/>
      <c r="AA339" s="101"/>
      <c r="AB339" s="101"/>
    </row>
    <row r="340" spans="1:28" ht="15">
      <c r="A340" s="109" t="str">
        <f>INDEX('Tabel 3.1'!$C$9:$C$579,MATCH('Data -enkelt, resultat'!S336,'Tabel 3.1'!$IV$9:$IV$579,0))&amp;" - "&amp;INDEX('Tabel 3.1'!$D$9:$D$579,MATCH('Data -enkelt, resultat'!S336,'Tabel 3.1'!$IV$9:$IV$579,0))</f>
        <v>Alm. Brand Invest - Globale Aktier</v>
      </c>
      <c r="B340" s="116">
        <v>201412</v>
      </c>
      <c r="C340" s="116">
        <v>11098</v>
      </c>
      <c r="D340" s="116">
        <v>21</v>
      </c>
      <c r="E340" s="117">
        <v>1113000</v>
      </c>
      <c r="F340" s="117">
        <v>0</v>
      </c>
      <c r="G340" s="117">
        <v>0</v>
      </c>
      <c r="H340" s="117">
        <v>1053000</v>
      </c>
      <c r="I340" s="117">
        <v>1114000</v>
      </c>
      <c r="J340" s="117">
        <v>0</v>
      </c>
      <c r="K340" s="117">
        <v>0</v>
      </c>
      <c r="L340" s="117">
        <v>0</v>
      </c>
      <c r="M340" s="117">
        <v>0</v>
      </c>
      <c r="N340" s="117">
        <v>15000</v>
      </c>
      <c r="O340" s="117">
        <v>844000</v>
      </c>
      <c r="P340" s="117">
        <v>0</v>
      </c>
      <c r="Q340" s="117">
        <v>0</v>
      </c>
      <c r="R340" s="118" t="s">
        <v>794</v>
      </c>
      <c r="S340" s="116">
        <v>11098021</v>
      </c>
      <c r="T340" s="100"/>
      <c r="U340" s="100"/>
      <c r="V340" s="100"/>
      <c r="W340" s="100"/>
      <c r="X340" s="100"/>
      <c r="Y340" s="100"/>
      <c r="Z340" s="100"/>
      <c r="AA340" s="101"/>
      <c r="AB340" s="101"/>
    </row>
    <row r="341" spans="1:28" ht="15">
      <c r="A341" s="109" t="str">
        <f>INDEX('Tabel 3.1'!$C$9:$C$579,MATCH('Data -enkelt, resultat'!S337,'Tabel 3.1'!$IV$9:$IV$579,0))&amp;" - "&amp;INDEX('Tabel 3.1'!$D$9:$D$579,MATCH('Data -enkelt, resultat'!S337,'Tabel 3.1'!$IV$9:$IV$579,0))</f>
        <v>Alm. Brand Invest - Mix</v>
      </c>
      <c r="B341" s="116">
        <v>201412</v>
      </c>
      <c r="C341" s="116">
        <v>11106</v>
      </c>
      <c r="D341" s="116">
        <v>1</v>
      </c>
      <c r="E341" s="117">
        <v>2465000</v>
      </c>
      <c r="F341" s="117">
        <v>0</v>
      </c>
      <c r="G341" s="117">
        <v>126707000</v>
      </c>
      <c r="H341" s="117">
        <v>0</v>
      </c>
      <c r="I341" s="117">
        <v>571179000</v>
      </c>
      <c r="J341" s="117">
        <v>0</v>
      </c>
      <c r="K341" s="117">
        <v>0</v>
      </c>
      <c r="L341" s="117">
        <v>0</v>
      </c>
      <c r="M341" s="117">
        <v>101000</v>
      </c>
      <c r="N341" s="117">
        <v>2906000</v>
      </c>
      <c r="O341" s="117">
        <v>75633000</v>
      </c>
      <c r="P341" s="117">
        <v>0</v>
      </c>
      <c r="Q341" s="117">
        <v>16747000</v>
      </c>
      <c r="R341" s="118" t="s">
        <v>794</v>
      </c>
      <c r="S341" s="116">
        <v>11106001</v>
      </c>
      <c r="T341" s="100"/>
      <c r="U341" s="100"/>
      <c r="V341" s="100"/>
      <c r="W341" s="100"/>
      <c r="X341" s="100"/>
      <c r="Y341" s="100"/>
      <c r="Z341" s="100"/>
      <c r="AA341" s="101"/>
      <c r="AB341" s="101"/>
    </row>
    <row r="342" spans="1:28" ht="15">
      <c r="A342" s="109" t="str">
        <f>INDEX('Tabel 3.1'!$C$9:$C$579,MATCH('Data -enkelt, resultat'!S338,'Tabel 3.1'!$IV$9:$IV$579,0))&amp;" - "&amp;INDEX('Tabel 3.1'!$D$9:$D$579,MATCH('Data -enkelt, resultat'!S338,'Tabel 3.1'!$IV$9:$IV$579,0))</f>
        <v>Alm. Brand Invest - Mix Offensiv</v>
      </c>
      <c r="B342" s="116">
        <v>201412</v>
      </c>
      <c r="C342" s="116">
        <v>11106</v>
      </c>
      <c r="D342" s="116">
        <v>2</v>
      </c>
      <c r="E342" s="117">
        <v>0</v>
      </c>
      <c r="F342" s="117">
        <v>0</v>
      </c>
      <c r="G342" s="117">
        <v>2822000</v>
      </c>
      <c r="H342" s="117">
        <v>0</v>
      </c>
      <c r="I342" s="117">
        <v>12533000</v>
      </c>
      <c r="J342" s="117">
        <v>0</v>
      </c>
      <c r="K342" s="117">
        <v>0</v>
      </c>
      <c r="L342" s="117">
        <v>-20000</v>
      </c>
      <c r="M342" s="117">
        <v>12000</v>
      </c>
      <c r="N342" s="117">
        <v>95000</v>
      </c>
      <c r="O342" s="117">
        <v>2768000</v>
      </c>
      <c r="P342" s="117">
        <v>0</v>
      </c>
      <c r="Q342" s="117">
        <v>439000</v>
      </c>
      <c r="R342" s="118" t="s">
        <v>794</v>
      </c>
      <c r="S342" s="116">
        <v>11106002</v>
      </c>
      <c r="T342" s="100"/>
      <c r="U342" s="100"/>
      <c r="V342" s="100"/>
      <c r="W342" s="100"/>
      <c r="X342" s="100"/>
      <c r="Y342" s="100"/>
      <c r="Z342" s="100"/>
      <c r="AA342" s="101"/>
      <c r="AB342" s="101"/>
    </row>
    <row r="343" spans="1:28" ht="15">
      <c r="A343" s="109" t="str">
        <f>INDEX('Tabel 3.1'!$C$9:$C$579,MATCH('Data -enkelt, resultat'!S339,'Tabel 3.1'!$IV$9:$IV$579,0))&amp;" - "&amp;INDEX('Tabel 3.1'!$D$9:$D$579,MATCH('Data -enkelt, resultat'!S339,'Tabel 3.1'!$IV$9:$IV$579,0))</f>
        <v>Alm. Brand Invest - Korte Obligationer</v>
      </c>
      <c r="B343" s="116">
        <v>201412</v>
      </c>
      <c r="C343" s="116">
        <v>11106</v>
      </c>
      <c r="D343" s="116">
        <v>3</v>
      </c>
      <c r="E343" s="117">
        <v>956000</v>
      </c>
      <c r="F343" s="117">
        <v>0</v>
      </c>
      <c r="G343" s="117">
        <v>24950000</v>
      </c>
      <c r="H343" s="117">
        <v>0</v>
      </c>
      <c r="I343" s="117">
        <v>110004000</v>
      </c>
      <c r="J343" s="117">
        <v>0</v>
      </c>
      <c r="K343" s="117">
        <v>0</v>
      </c>
      <c r="L343" s="117">
        <v>0</v>
      </c>
      <c r="M343" s="117">
        <v>23000</v>
      </c>
      <c r="N343" s="117">
        <v>657000</v>
      </c>
      <c r="O343" s="117">
        <v>14772000</v>
      </c>
      <c r="P343" s="117">
        <v>0</v>
      </c>
      <c r="Q343" s="117">
        <v>3303000</v>
      </c>
      <c r="R343" s="118" t="s">
        <v>794</v>
      </c>
      <c r="S343" s="116">
        <v>11106003</v>
      </c>
      <c r="T343" s="100"/>
      <c r="U343" s="100"/>
      <c r="V343" s="100"/>
      <c r="W343" s="100"/>
      <c r="X343" s="100"/>
      <c r="Y343" s="100"/>
      <c r="Z343" s="100"/>
      <c r="AA343" s="101"/>
      <c r="AB343" s="101"/>
    </row>
    <row r="344" spans="1:28" ht="15">
      <c r="A344" s="109" t="str">
        <f>INDEX('Tabel 3.1'!$C$9:$C$579,MATCH('Data -enkelt, resultat'!S340,'Tabel 3.1'!$IV$9:$IV$579,0))&amp;" - "&amp;INDEX('Tabel 3.1'!$D$9:$D$579,MATCH('Data -enkelt, resultat'!S340,'Tabel 3.1'!$IV$9:$IV$579,0))</f>
        <v>Alm. Brand Invest - Mix Defensiv</v>
      </c>
      <c r="B344" s="116">
        <v>201412</v>
      </c>
      <c r="C344" s="116">
        <v>11106</v>
      </c>
      <c r="D344" s="116">
        <v>4</v>
      </c>
      <c r="E344" s="117">
        <v>542000</v>
      </c>
      <c r="F344" s="117">
        <v>0</v>
      </c>
      <c r="G344" s="117">
        <v>33813000</v>
      </c>
      <c r="H344" s="117">
        <v>0</v>
      </c>
      <c r="I344" s="117">
        <v>155256000</v>
      </c>
      <c r="J344" s="117">
        <v>0</v>
      </c>
      <c r="K344" s="117">
        <v>0</v>
      </c>
      <c r="L344" s="117">
        <v>0</v>
      </c>
      <c r="M344" s="117">
        <v>25000</v>
      </c>
      <c r="N344" s="117">
        <v>788000</v>
      </c>
      <c r="O344" s="117">
        <v>20628000</v>
      </c>
      <c r="P344" s="117">
        <v>0</v>
      </c>
      <c r="Q344" s="117">
        <v>4488000</v>
      </c>
      <c r="R344" s="118" t="s">
        <v>794</v>
      </c>
      <c r="S344" s="116">
        <v>11106004</v>
      </c>
      <c r="T344" s="100"/>
      <c r="U344" s="100"/>
      <c r="V344" s="100"/>
      <c r="W344" s="100"/>
      <c r="X344" s="100"/>
      <c r="Y344" s="100"/>
      <c r="Z344" s="100"/>
      <c r="AA344" s="101"/>
      <c r="AB344" s="101"/>
    </row>
    <row r="345" spans="1:28" ht="15">
      <c r="A345" s="109" t="str">
        <f>INDEX('Tabel 3.1'!$C$9:$C$579,MATCH('Data -enkelt, resultat'!S341,'Tabel 3.1'!$IV$9:$IV$579,0))&amp;" - "&amp;INDEX('Tabel 3.1'!$D$9:$D$579,MATCH('Data -enkelt, resultat'!S341,'Tabel 3.1'!$IV$9:$IV$579,0))</f>
        <v>ValueInvest Danmark - ValueInvest Global</v>
      </c>
      <c r="B345" s="116">
        <v>201412</v>
      </c>
      <c r="C345" s="116">
        <v>11107</v>
      </c>
      <c r="D345" s="116">
        <v>1</v>
      </c>
      <c r="E345" s="117">
        <v>15000</v>
      </c>
      <c r="F345" s="117">
        <v>1000</v>
      </c>
      <c r="G345" s="117">
        <v>23691000</v>
      </c>
      <c r="H345" s="117">
        <v>0</v>
      </c>
      <c r="I345" s="117">
        <v>23895000</v>
      </c>
      <c r="J345" s="117">
        <v>0</v>
      </c>
      <c r="K345" s="117">
        <v>730000</v>
      </c>
      <c r="L345" s="117">
        <v>-147000</v>
      </c>
      <c r="M345" s="117">
        <v>33000</v>
      </c>
      <c r="N345" s="117">
        <v>595000</v>
      </c>
      <c r="O345" s="117">
        <v>7319000</v>
      </c>
      <c r="P345" s="117">
        <v>0</v>
      </c>
      <c r="Q345" s="117">
        <v>1124000</v>
      </c>
      <c r="R345" s="118" t="s">
        <v>794</v>
      </c>
      <c r="S345" s="116">
        <v>11107001</v>
      </c>
      <c r="T345" s="100"/>
      <c r="U345" s="100"/>
      <c r="V345" s="100"/>
      <c r="W345" s="100"/>
      <c r="X345" s="100"/>
      <c r="Y345" s="100"/>
      <c r="Z345" s="100"/>
      <c r="AA345" s="101"/>
      <c r="AB345" s="101"/>
    </row>
    <row r="346" spans="1:28" ht="15">
      <c r="A346" s="109" t="str">
        <f>INDEX('Tabel 3.1'!$C$9:$C$579,MATCH('Data -enkelt, resultat'!S342,'Tabel 3.1'!$IV$9:$IV$579,0))&amp;" - "&amp;INDEX('Tabel 3.1'!$D$9:$D$579,MATCH('Data -enkelt, resultat'!S342,'Tabel 3.1'!$IV$9:$IV$579,0))</f>
        <v>ValueInvest Danmark - ValueInvest Japan</v>
      </c>
      <c r="B346" s="116">
        <v>201412</v>
      </c>
      <c r="C346" s="116">
        <v>11107</v>
      </c>
      <c r="D346" s="116">
        <v>2</v>
      </c>
      <c r="E346" s="117">
        <v>4009000</v>
      </c>
      <c r="F346" s="117">
        <v>0</v>
      </c>
      <c r="G346" s="117">
        <v>0</v>
      </c>
      <c r="H346" s="117">
        <v>3981000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7000</v>
      </c>
      <c r="O346" s="117">
        <v>565000</v>
      </c>
      <c r="P346" s="117">
        <v>0</v>
      </c>
      <c r="Q346" s="117">
        <v>0</v>
      </c>
      <c r="R346" s="118" t="s">
        <v>794</v>
      </c>
      <c r="S346" s="116">
        <v>11107002</v>
      </c>
      <c r="T346" s="100"/>
      <c r="U346" s="100"/>
      <c r="V346" s="100"/>
      <c r="W346" s="100"/>
      <c r="X346" s="100"/>
      <c r="Y346" s="100"/>
      <c r="Z346" s="100"/>
      <c r="AA346" s="101"/>
      <c r="AB346" s="101"/>
    </row>
    <row r="347" spans="1:28" ht="15">
      <c r="A347" s="109" t="str">
        <f>INDEX('Tabel 3.1'!$C$9:$C$579,MATCH('Data -enkelt, resultat'!S343,'Tabel 3.1'!$IV$9:$IV$579,0))&amp;" - "&amp;INDEX('Tabel 3.1'!$D$9:$D$579,MATCH('Data -enkelt, resultat'!S343,'Tabel 3.1'!$IV$9:$IV$579,0))</f>
        <v>ValueInvest Danmark - ValueInvest Blue Chip Value</v>
      </c>
      <c r="B347" s="116">
        <v>201412</v>
      </c>
      <c r="C347" s="116">
        <v>11107</v>
      </c>
      <c r="D347" s="116">
        <v>7</v>
      </c>
      <c r="E347" s="117">
        <v>210000</v>
      </c>
      <c r="F347" s="117">
        <v>0</v>
      </c>
      <c r="G347" s="117">
        <v>39368000</v>
      </c>
      <c r="H347" s="117">
        <v>0</v>
      </c>
      <c r="I347" s="117">
        <v>405274000</v>
      </c>
      <c r="J347" s="117">
        <v>0</v>
      </c>
      <c r="K347" s="117">
        <v>0</v>
      </c>
      <c r="L347" s="117">
        <v>0</v>
      </c>
      <c r="M347" s="117">
        <v>0</v>
      </c>
      <c r="N347" s="117">
        <v>1809000</v>
      </c>
      <c r="O347" s="117">
        <v>39604000</v>
      </c>
      <c r="P347" s="117">
        <v>0</v>
      </c>
      <c r="Q347" s="117">
        <v>0</v>
      </c>
      <c r="R347" s="118" t="s">
        <v>794</v>
      </c>
      <c r="S347" s="116">
        <v>11107007</v>
      </c>
      <c r="T347" s="100"/>
      <c r="U347" s="100"/>
      <c r="V347" s="100"/>
      <c r="W347" s="100"/>
      <c r="X347" s="100"/>
      <c r="Y347" s="100"/>
      <c r="Z347" s="100"/>
      <c r="AA347" s="101"/>
      <c r="AB347" s="101"/>
    </row>
    <row r="348" spans="1:28" ht="15">
      <c r="A348" s="109" t="str">
        <f>INDEX('Tabel 3.1'!$C$9:$C$579,MATCH('Data -enkelt, resultat'!S344,'Tabel 3.1'!$IV$9:$IV$579,0))&amp;" - "&amp;INDEX('Tabel 3.1'!$D$9:$D$579,MATCH('Data -enkelt, resultat'!S344,'Tabel 3.1'!$IV$9:$IV$579,0))</f>
        <v>ValueInvest Danmark - ValueInvest Global Akkumulerende</v>
      </c>
      <c r="B348" s="116">
        <v>201412</v>
      </c>
      <c r="C348" s="116">
        <v>11107</v>
      </c>
      <c r="D348" s="116">
        <v>11</v>
      </c>
      <c r="E348" s="117">
        <v>1450000</v>
      </c>
      <c r="F348" s="117">
        <v>4000</v>
      </c>
      <c r="G348" s="117">
        <v>154000</v>
      </c>
      <c r="H348" s="117">
        <v>253000</v>
      </c>
      <c r="I348" s="117">
        <v>3010000</v>
      </c>
      <c r="J348" s="117">
        <v>0</v>
      </c>
      <c r="K348" s="117">
        <v>-806000</v>
      </c>
      <c r="L348" s="117">
        <v>-203000</v>
      </c>
      <c r="M348" s="117">
        <v>0</v>
      </c>
      <c r="N348" s="117">
        <v>14000</v>
      </c>
      <c r="O348" s="117">
        <v>713000</v>
      </c>
      <c r="P348" s="117">
        <v>0</v>
      </c>
      <c r="Q348" s="117">
        <v>53000</v>
      </c>
      <c r="R348" s="118" t="s">
        <v>794</v>
      </c>
      <c r="S348" s="116">
        <v>11107011</v>
      </c>
      <c r="T348" s="100"/>
      <c r="U348" s="100"/>
      <c r="V348" s="100"/>
      <c r="W348" s="100"/>
      <c r="X348" s="100"/>
      <c r="Y348" s="100"/>
      <c r="Z348" s="100"/>
      <c r="AA348" s="101"/>
      <c r="AB348" s="101"/>
    </row>
    <row r="349" spans="1:28" ht="15">
      <c r="A349" s="109" t="str">
        <f>INDEX('Tabel 3.1'!$C$9:$C$579,MATCH('Data -enkelt, resultat'!S345,'Tabel 3.1'!$IV$9:$IV$579,0))&amp;" - "&amp;INDEX('Tabel 3.1'!$D$9:$D$579,MATCH('Data -enkelt, resultat'!S345,'Tabel 3.1'!$IV$9:$IV$579,0))</f>
        <v>SEBinvest - Europa Højt Udbytte</v>
      </c>
      <c r="B349" s="116">
        <v>201412</v>
      </c>
      <c r="C349" s="116">
        <v>11107</v>
      </c>
      <c r="D349" s="116">
        <v>12</v>
      </c>
      <c r="E349" s="117">
        <v>1079000</v>
      </c>
      <c r="F349" s="117">
        <v>1000</v>
      </c>
      <c r="G349" s="117">
        <v>701000</v>
      </c>
      <c r="H349" s="117">
        <v>256000</v>
      </c>
      <c r="I349" s="117">
        <v>6712000</v>
      </c>
      <c r="J349" s="117">
        <v>0</v>
      </c>
      <c r="K349" s="117">
        <v>-1407000</v>
      </c>
      <c r="L349" s="117">
        <v>-302000</v>
      </c>
      <c r="M349" s="117">
        <v>0</v>
      </c>
      <c r="N349" s="117">
        <v>11000</v>
      </c>
      <c r="O349" s="117">
        <v>823000</v>
      </c>
      <c r="P349" s="117">
        <v>0</v>
      </c>
      <c r="Q349" s="117">
        <v>83000</v>
      </c>
      <c r="R349" s="118" t="s">
        <v>794</v>
      </c>
      <c r="S349" s="116">
        <v>11107012</v>
      </c>
      <c r="T349" s="100"/>
      <c r="U349" s="100"/>
      <c r="V349" s="100"/>
      <c r="W349" s="100"/>
      <c r="X349" s="100"/>
      <c r="Y349" s="100"/>
      <c r="Z349" s="100"/>
      <c r="AA349" s="101"/>
      <c r="AB349" s="101"/>
    </row>
    <row r="350" spans="1:28" ht="15">
      <c r="A350" s="109" t="str">
        <f>INDEX('Tabel 3.1'!$C$9:$C$579,MATCH('Data -enkelt, resultat'!S346,'Tabel 3.1'!$IV$9:$IV$579,0))&amp;" - "&amp;INDEX('Tabel 3.1'!$D$9:$D$579,MATCH('Data -enkelt, resultat'!S346,'Tabel 3.1'!$IV$9:$IV$579,0))</f>
        <v>SEBinvest - Mellemlange Obligationer</v>
      </c>
      <c r="B350" s="116">
        <v>201412</v>
      </c>
      <c r="C350" s="116">
        <v>11107</v>
      </c>
      <c r="D350" s="116">
        <v>13</v>
      </c>
      <c r="E350" s="117">
        <v>0</v>
      </c>
      <c r="F350" s="117">
        <v>5000</v>
      </c>
      <c r="G350" s="117">
        <v>1092000</v>
      </c>
      <c r="H350" s="117">
        <v>0</v>
      </c>
      <c r="I350" s="117">
        <v>10314000</v>
      </c>
      <c r="J350" s="117">
        <v>0</v>
      </c>
      <c r="K350" s="117">
        <v>-2183000</v>
      </c>
      <c r="L350" s="117">
        <v>-614000</v>
      </c>
      <c r="M350" s="117">
        <v>0</v>
      </c>
      <c r="N350" s="117">
        <v>2000</v>
      </c>
      <c r="O350" s="117">
        <v>274000</v>
      </c>
      <c r="P350" s="117">
        <v>0</v>
      </c>
      <c r="Q350" s="117">
        <v>127000</v>
      </c>
      <c r="R350" s="118" t="s">
        <v>794</v>
      </c>
      <c r="S350" s="116">
        <v>11107013</v>
      </c>
      <c r="T350" s="100"/>
      <c r="U350" s="100"/>
      <c r="V350" s="100"/>
      <c r="W350" s="100"/>
      <c r="X350" s="100"/>
      <c r="Y350" s="100"/>
      <c r="Z350" s="100"/>
      <c r="AA350" s="101"/>
      <c r="AB350" s="101"/>
    </row>
    <row r="351" spans="1:28" ht="15">
      <c r="A351" s="109" t="str">
        <f>INDEX('Tabel 3.1'!$C$9:$C$579,MATCH('Data -enkelt, resultat'!S347,'Tabel 3.1'!$IV$9:$IV$579,0))&amp;" - "&amp;INDEX('Tabel 3.1'!$D$9:$D$579,MATCH('Data -enkelt, resultat'!S347,'Tabel 3.1'!$IV$9:$IV$579,0))</f>
        <v>SEBinvest - Danske Aktier</v>
      </c>
      <c r="B351" s="116">
        <v>201412</v>
      </c>
      <c r="C351" s="116">
        <v>11107</v>
      </c>
      <c r="D351" s="116">
        <v>14</v>
      </c>
      <c r="E351" s="117">
        <v>4264000</v>
      </c>
      <c r="F351" s="117">
        <v>0</v>
      </c>
      <c r="G351" s="117">
        <v>0</v>
      </c>
      <c r="H351" s="117">
        <v>8810000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6000</v>
      </c>
      <c r="O351" s="117">
        <v>553000</v>
      </c>
      <c r="P351" s="117">
        <v>0</v>
      </c>
      <c r="Q351" s="117">
        <v>0</v>
      </c>
      <c r="R351" s="118" t="s">
        <v>794</v>
      </c>
      <c r="S351" s="116">
        <v>11107014</v>
      </c>
      <c r="T351" s="100"/>
      <c r="U351" s="100"/>
      <c r="V351" s="100"/>
      <c r="W351" s="100"/>
      <c r="X351" s="100"/>
      <c r="Y351" s="100"/>
      <c r="Z351" s="100"/>
      <c r="AA351" s="101"/>
      <c r="AB351" s="101"/>
    </row>
    <row r="352" spans="1:28" ht="15">
      <c r="A352" s="109" t="str">
        <f>INDEX('Tabel 3.1'!$C$9:$C$579,MATCH('Data -enkelt, resultat'!S348,'Tabel 3.1'!$IV$9:$IV$579,0))&amp;" - "&amp;INDEX('Tabel 3.1'!$D$9:$D$579,MATCH('Data -enkelt, resultat'!S348,'Tabel 3.1'!$IV$9:$IV$579,0))</f>
        <v>SEBinvest - Investeringspleje Kort</v>
      </c>
      <c r="B352" s="116">
        <v>201412</v>
      </c>
      <c r="C352" s="116">
        <v>11107</v>
      </c>
      <c r="D352" s="116">
        <v>15</v>
      </c>
      <c r="E352" s="117">
        <v>0</v>
      </c>
      <c r="F352" s="117">
        <v>0</v>
      </c>
      <c r="G352" s="117">
        <v>2766000</v>
      </c>
      <c r="H352" s="117">
        <v>0</v>
      </c>
      <c r="I352" s="117">
        <v>28852000</v>
      </c>
      <c r="J352" s="117">
        <v>0</v>
      </c>
      <c r="K352" s="117">
        <v>0</v>
      </c>
      <c r="L352" s="117">
        <v>0</v>
      </c>
      <c r="M352" s="117">
        <v>0</v>
      </c>
      <c r="N352" s="117">
        <v>226000</v>
      </c>
      <c r="O352" s="117">
        <v>2813000</v>
      </c>
      <c r="P352" s="117">
        <v>0</v>
      </c>
      <c r="Q352" s="117">
        <v>406000</v>
      </c>
      <c r="R352" s="118" t="s">
        <v>794</v>
      </c>
      <c r="S352" s="116">
        <v>11107015</v>
      </c>
      <c r="T352" s="100"/>
      <c r="U352" s="100"/>
      <c r="V352" s="100"/>
      <c r="W352" s="100"/>
      <c r="X352" s="100"/>
      <c r="Y352" s="100"/>
      <c r="Z352" s="100"/>
      <c r="AA352" s="101"/>
      <c r="AB352" s="101"/>
    </row>
    <row r="353" spans="1:28" ht="15">
      <c r="A353" s="109" t="str">
        <f>INDEX('Tabel 3.1'!$C$9:$C$579,MATCH('Data -enkelt, resultat'!S349,'Tabel 3.1'!$IV$9:$IV$579,0))&amp;" - "&amp;INDEX('Tabel 3.1'!$D$9:$D$579,MATCH('Data -enkelt, resultat'!S349,'Tabel 3.1'!$IV$9:$IV$579,0))</f>
        <v>SEBinvest - Investeringspleje Mellemlang</v>
      </c>
      <c r="B353" s="116">
        <v>201412</v>
      </c>
      <c r="C353" s="116">
        <v>11107</v>
      </c>
      <c r="D353" s="116">
        <v>16</v>
      </c>
      <c r="E353" s="117">
        <v>1596000</v>
      </c>
      <c r="F353" s="117">
        <v>0</v>
      </c>
      <c r="G353" s="117">
        <v>0</v>
      </c>
      <c r="H353" s="117">
        <v>0</v>
      </c>
      <c r="I353" s="117">
        <v>0</v>
      </c>
      <c r="J353" s="117">
        <v>0</v>
      </c>
      <c r="K353" s="117">
        <v>0</v>
      </c>
      <c r="L353" s="117">
        <v>0</v>
      </c>
      <c r="M353" s="117">
        <v>0</v>
      </c>
      <c r="N353" s="117">
        <v>0</v>
      </c>
      <c r="O353" s="117">
        <v>586000</v>
      </c>
      <c r="P353" s="117">
        <v>0</v>
      </c>
      <c r="Q353" s="117">
        <v>0</v>
      </c>
      <c r="R353" s="118" t="s">
        <v>794</v>
      </c>
      <c r="S353" s="116">
        <v>11107016</v>
      </c>
      <c r="T353" s="100"/>
      <c r="U353" s="100"/>
      <c r="V353" s="100"/>
      <c r="W353" s="100"/>
      <c r="X353" s="100"/>
      <c r="Y353" s="100"/>
      <c r="Z353" s="100"/>
      <c r="AA353" s="101"/>
      <c r="AB353" s="101"/>
    </row>
    <row r="354" spans="1:28" ht="15">
      <c r="A354" s="109" t="str">
        <f>INDEX('Tabel 3.1'!$C$9:$C$579,MATCH('Data -enkelt, resultat'!S350,'Tabel 3.1'!$IV$9:$IV$579,0))&amp;" - "&amp;INDEX('Tabel 3.1'!$D$9:$D$579,MATCH('Data -enkelt, resultat'!S350,'Tabel 3.1'!$IV$9:$IV$579,0))</f>
        <v>SEBinvest - Investeringspleje Lang</v>
      </c>
      <c r="B354" s="116">
        <v>201412</v>
      </c>
      <c r="C354" s="116">
        <v>11107</v>
      </c>
      <c r="D354" s="116">
        <v>17</v>
      </c>
      <c r="E354" s="117">
        <v>1000</v>
      </c>
      <c r="F354" s="117">
        <v>0</v>
      </c>
      <c r="G354" s="117">
        <v>5075000</v>
      </c>
      <c r="H354" s="117">
        <v>0</v>
      </c>
      <c r="I354" s="117">
        <v>13035000</v>
      </c>
      <c r="J354" s="117">
        <v>0</v>
      </c>
      <c r="K354" s="117">
        <v>0</v>
      </c>
      <c r="L354" s="117">
        <v>12000</v>
      </c>
      <c r="M354" s="117">
        <v>2000</v>
      </c>
      <c r="N354" s="117">
        <v>176000</v>
      </c>
      <c r="O354" s="117">
        <v>2870000</v>
      </c>
      <c r="P354" s="117">
        <v>0</v>
      </c>
      <c r="Q354" s="117">
        <v>0</v>
      </c>
      <c r="R354" s="118" t="s">
        <v>794</v>
      </c>
      <c r="S354" s="116">
        <v>11107017</v>
      </c>
      <c r="T354" s="100"/>
      <c r="U354" s="100"/>
      <c r="V354" s="100"/>
      <c r="W354" s="100"/>
      <c r="X354" s="100"/>
      <c r="Y354" s="100"/>
      <c r="Z354" s="100"/>
      <c r="AA354" s="101"/>
      <c r="AB354" s="101"/>
    </row>
    <row r="355" spans="1:28" ht="15">
      <c r="A355" s="109" t="str">
        <f>INDEX('Tabel 3.1'!$C$9:$C$579,MATCH('Data -enkelt, resultat'!S351,'Tabel 3.1'!$IV$9:$IV$579,0))&amp;" - "&amp;INDEX('Tabel 3.1'!$D$9:$D$579,MATCH('Data -enkelt, resultat'!S351,'Tabel 3.1'!$IV$9:$IV$579,0))</f>
        <v>SEBinvest - Lange Obligationer</v>
      </c>
      <c r="B355" s="116">
        <v>201412</v>
      </c>
      <c r="C355" s="116">
        <v>11107</v>
      </c>
      <c r="D355" s="116">
        <v>18</v>
      </c>
      <c r="E355" s="117">
        <v>48245000</v>
      </c>
      <c r="F355" s="117">
        <v>0</v>
      </c>
      <c r="G355" s="117">
        <v>0</v>
      </c>
      <c r="H355" s="117">
        <v>51706000</v>
      </c>
      <c r="I355" s="117">
        <v>0</v>
      </c>
      <c r="J355" s="117">
        <v>0</v>
      </c>
      <c r="K355" s="117">
        <v>0</v>
      </c>
      <c r="L355" s="117">
        <v>-174000</v>
      </c>
      <c r="M355" s="117">
        <v>0</v>
      </c>
      <c r="N355" s="117">
        <v>32000</v>
      </c>
      <c r="O355" s="117">
        <v>7278000</v>
      </c>
      <c r="P355" s="117">
        <v>0</v>
      </c>
      <c r="Q355" s="117">
        <v>0</v>
      </c>
      <c r="R355" s="118" t="s">
        <v>794</v>
      </c>
      <c r="S355" s="116">
        <v>11107018</v>
      </c>
      <c r="T355" s="100"/>
      <c r="U355" s="100"/>
      <c r="V355" s="100"/>
      <c r="W355" s="100"/>
      <c r="X355" s="100"/>
      <c r="Y355" s="100"/>
      <c r="Z355" s="100"/>
      <c r="AA355" s="101"/>
      <c r="AB355" s="101"/>
    </row>
    <row r="356" spans="1:28" ht="15">
      <c r="A356" s="109" t="str">
        <f>INDEX('Tabel 3.1'!$C$9:$C$579,MATCH('Data -enkelt, resultat'!S352,'Tabel 3.1'!$IV$9:$IV$579,0))&amp;" - "&amp;INDEX('Tabel 3.1'!$D$9:$D$579,MATCH('Data -enkelt, resultat'!S352,'Tabel 3.1'!$IV$9:$IV$579,0))</f>
        <v>SEBinvest - Danske Aktier Akkumulerende</v>
      </c>
      <c r="B356" s="116">
        <v>201412</v>
      </c>
      <c r="C356" s="116">
        <v>11107</v>
      </c>
      <c r="D356" s="116">
        <v>19</v>
      </c>
      <c r="E356" s="117">
        <v>0</v>
      </c>
      <c r="F356" s="117">
        <v>0</v>
      </c>
      <c r="G356" s="117">
        <v>5607000</v>
      </c>
      <c r="H356" s="117">
        <v>0</v>
      </c>
      <c r="I356" s="117">
        <v>2728000</v>
      </c>
      <c r="J356" s="117">
        <v>0</v>
      </c>
      <c r="K356" s="117">
        <v>0</v>
      </c>
      <c r="L356" s="117">
        <v>5000</v>
      </c>
      <c r="M356" s="117">
        <v>41000</v>
      </c>
      <c r="N356" s="117">
        <v>201000</v>
      </c>
      <c r="O356" s="117">
        <v>2463000</v>
      </c>
      <c r="P356" s="117">
        <v>0</v>
      </c>
      <c r="Q356" s="117">
        <v>1348000</v>
      </c>
      <c r="R356" s="118" t="s">
        <v>794</v>
      </c>
      <c r="S356" s="116">
        <v>11107019</v>
      </c>
      <c r="T356" s="100"/>
      <c r="U356" s="100"/>
      <c r="V356" s="100"/>
      <c r="W356" s="100"/>
      <c r="X356" s="100"/>
      <c r="Y356" s="100"/>
      <c r="Z356" s="100"/>
      <c r="AA356" s="101"/>
      <c r="AB356" s="101"/>
    </row>
    <row r="357" spans="1:28" ht="15">
      <c r="A357" s="109" t="str">
        <f>INDEX('Tabel 3.1'!$C$9:$C$579,MATCH('Data -enkelt, resultat'!S353,'Tabel 3.1'!$IV$9:$IV$579,0))&amp;" - "&amp;INDEX('Tabel 3.1'!$D$9:$D$579,MATCH('Data -enkelt, resultat'!S353,'Tabel 3.1'!$IV$9:$IV$579,0))</f>
        <v>SEBinvest - Pengemarked</v>
      </c>
      <c r="B357" s="116">
        <v>201412</v>
      </c>
      <c r="C357" s="116">
        <v>11107</v>
      </c>
      <c r="D357" s="116">
        <v>20</v>
      </c>
      <c r="E357" s="117">
        <v>122000</v>
      </c>
      <c r="F357" s="117">
        <v>3000</v>
      </c>
      <c r="G357" s="117">
        <v>27709000</v>
      </c>
      <c r="H357" s="117">
        <v>0</v>
      </c>
      <c r="I357" s="117">
        <v>143410000</v>
      </c>
      <c r="J357" s="117">
        <v>0</v>
      </c>
      <c r="K357" s="117">
        <v>-1000</v>
      </c>
      <c r="L357" s="117">
        <v>-982000</v>
      </c>
      <c r="M357" s="117">
        <v>65000</v>
      </c>
      <c r="N357" s="117">
        <v>1544000</v>
      </c>
      <c r="O357" s="117">
        <v>15957000</v>
      </c>
      <c r="P357" s="117">
        <v>0</v>
      </c>
      <c r="Q357" s="117">
        <v>1429000</v>
      </c>
      <c r="R357" s="118" t="s">
        <v>794</v>
      </c>
      <c r="S357" s="116">
        <v>11107020</v>
      </c>
      <c r="T357" s="100"/>
      <c r="U357" s="100"/>
      <c r="V357" s="100"/>
      <c r="W357" s="100"/>
      <c r="X357" s="100"/>
      <c r="Y357" s="100"/>
      <c r="Z357" s="100"/>
      <c r="AA357" s="101"/>
      <c r="AB357" s="101"/>
    </row>
    <row r="358" spans="1:28" ht="15">
      <c r="A358" s="109" t="str">
        <f>INDEX('Tabel 3.1'!$C$9:$C$579,MATCH('Data -enkelt, resultat'!S354,'Tabel 3.1'!$IV$9:$IV$579,0))&amp;" - "&amp;INDEX('Tabel 3.1'!$D$9:$D$579,MATCH('Data -enkelt, resultat'!S354,'Tabel 3.1'!$IV$9:$IV$579,0))</f>
        <v>SEBinvest - Nordiske Aktier</v>
      </c>
      <c r="B358" s="116">
        <v>201412</v>
      </c>
      <c r="C358" s="116">
        <v>11107</v>
      </c>
      <c r="D358" s="116">
        <v>21</v>
      </c>
      <c r="E358" s="117">
        <v>0</v>
      </c>
      <c r="F358" s="117">
        <v>0</v>
      </c>
      <c r="G358" s="117">
        <v>3656000</v>
      </c>
      <c r="H358" s="117">
        <v>0</v>
      </c>
      <c r="I358" s="117">
        <v>13539000</v>
      </c>
      <c r="J358" s="117">
        <v>0</v>
      </c>
      <c r="K358" s="117">
        <v>59000</v>
      </c>
      <c r="L358" s="117">
        <v>273000</v>
      </c>
      <c r="M358" s="117">
        <v>-17000</v>
      </c>
      <c r="N358" s="117">
        <v>1530000</v>
      </c>
      <c r="O358" s="117">
        <v>4657000</v>
      </c>
      <c r="P358" s="117">
        <v>0</v>
      </c>
      <c r="Q358" s="117">
        <v>548000</v>
      </c>
      <c r="R358" s="118" t="s">
        <v>794</v>
      </c>
      <c r="S358" s="116">
        <v>11107021</v>
      </c>
      <c r="T358" s="100"/>
      <c r="U358" s="100"/>
      <c r="V358" s="100"/>
      <c r="W358" s="100"/>
      <c r="X358" s="100"/>
      <c r="Y358" s="100"/>
      <c r="Z358" s="100"/>
      <c r="AA358" s="101"/>
      <c r="AB358" s="101"/>
    </row>
    <row r="359" spans="1:28" ht="15">
      <c r="A359" s="109" t="str">
        <f>INDEX('Tabel 3.1'!$C$9:$C$579,MATCH('Data -enkelt, resultat'!S355,'Tabel 3.1'!$IV$9:$IV$579,0))&amp;" - "&amp;INDEX('Tabel 3.1'!$D$9:$D$579,MATCH('Data -enkelt, resultat'!S355,'Tabel 3.1'!$IV$9:$IV$579,0))</f>
        <v>SEBinvest - Kreditobligationer (euro)</v>
      </c>
      <c r="B359" s="116">
        <v>201412</v>
      </c>
      <c r="C359" s="116">
        <v>11107</v>
      </c>
      <c r="D359" s="116">
        <v>22</v>
      </c>
      <c r="E359" s="117">
        <v>28838000</v>
      </c>
      <c r="F359" s="117">
        <v>0</v>
      </c>
      <c r="G359" s="117">
        <v>0</v>
      </c>
      <c r="H359" s="117">
        <v>66173000</v>
      </c>
      <c r="I359" s="117">
        <v>0</v>
      </c>
      <c r="J359" s="117">
        <v>0</v>
      </c>
      <c r="K359" s="117">
        <v>-60692000</v>
      </c>
      <c r="L359" s="117">
        <v>-4028000</v>
      </c>
      <c r="M359" s="117">
        <v>193000</v>
      </c>
      <c r="N359" s="117">
        <v>18000</v>
      </c>
      <c r="O359" s="117">
        <v>5286000</v>
      </c>
      <c r="P359" s="117">
        <v>0</v>
      </c>
      <c r="Q359" s="117">
        <v>0</v>
      </c>
      <c r="R359" s="118" t="s">
        <v>794</v>
      </c>
      <c r="S359" s="116">
        <v>11107022</v>
      </c>
      <c r="T359" s="100"/>
      <c r="U359" s="100"/>
      <c r="V359" s="100"/>
      <c r="W359" s="100"/>
      <c r="X359" s="100"/>
      <c r="Y359" s="100"/>
      <c r="Z359" s="100"/>
      <c r="AA359" s="101"/>
      <c r="AB359" s="101"/>
    </row>
    <row r="360" spans="1:28" ht="15">
      <c r="A360" s="109" t="str">
        <f>INDEX('Tabel 3.1'!$C$9:$C$579,MATCH('Data -enkelt, resultat'!S356,'Tabel 3.1'!$IV$9:$IV$579,0))&amp;" - "&amp;INDEX('Tabel 3.1'!$D$9:$D$579,MATCH('Data -enkelt, resultat'!S356,'Tabel 3.1'!$IV$9:$IV$579,0))</f>
        <v>SEBinvest - Europa Indeks</v>
      </c>
      <c r="B360" s="116">
        <v>201412</v>
      </c>
      <c r="C360" s="116">
        <v>11107</v>
      </c>
      <c r="D360" s="116">
        <v>23</v>
      </c>
      <c r="E360" s="117">
        <v>586000</v>
      </c>
      <c r="F360" s="117">
        <v>0</v>
      </c>
      <c r="G360" s="117">
        <v>0</v>
      </c>
      <c r="H360" s="117">
        <v>-72000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2000</v>
      </c>
      <c r="O360" s="117">
        <v>152000</v>
      </c>
      <c r="P360" s="117">
        <v>0</v>
      </c>
      <c r="Q360" s="117">
        <v>0</v>
      </c>
      <c r="R360" s="118" t="s">
        <v>794</v>
      </c>
      <c r="S360" s="116">
        <v>11107023</v>
      </c>
      <c r="T360" s="100"/>
      <c r="U360" s="100"/>
      <c r="V360" s="100"/>
      <c r="W360" s="100"/>
      <c r="X360" s="100"/>
      <c r="Y360" s="100"/>
      <c r="Z360" s="100"/>
      <c r="AA360" s="101"/>
      <c r="AB360" s="101"/>
    </row>
    <row r="361" spans="1:28" ht="15">
      <c r="A361" s="109" t="str">
        <f>INDEX('Tabel 3.1'!$C$9:$C$579,MATCH('Data -enkelt, resultat'!S357,'Tabel 3.1'!$IV$9:$IV$579,0))&amp;" - "&amp;INDEX('Tabel 3.1'!$D$9:$D$579,MATCH('Data -enkelt, resultat'!S357,'Tabel 3.1'!$IV$9:$IV$579,0))</f>
        <v>SEBinvest - Europa Small Cap</v>
      </c>
      <c r="B361" s="116">
        <v>201412</v>
      </c>
      <c r="C361" s="116">
        <v>11107</v>
      </c>
      <c r="D361" s="116">
        <v>24</v>
      </c>
      <c r="E361" s="117">
        <v>22000</v>
      </c>
      <c r="F361" s="117">
        <v>0</v>
      </c>
      <c r="G361" s="117">
        <v>23152000</v>
      </c>
      <c r="H361" s="117">
        <v>0</v>
      </c>
      <c r="I361" s="117">
        <v>45797000</v>
      </c>
      <c r="J361" s="117">
        <v>0</v>
      </c>
      <c r="K361" s="117">
        <v>-10000</v>
      </c>
      <c r="L361" s="117">
        <v>-531000</v>
      </c>
      <c r="M361" s="117">
        <v>209000</v>
      </c>
      <c r="N361" s="117">
        <v>964000</v>
      </c>
      <c r="O361" s="117">
        <v>11976000</v>
      </c>
      <c r="P361" s="117">
        <v>0</v>
      </c>
      <c r="Q361" s="117">
        <v>2537000</v>
      </c>
      <c r="R361" s="118" t="s">
        <v>794</v>
      </c>
      <c r="S361" s="116">
        <v>11107024</v>
      </c>
      <c r="T361" s="100"/>
      <c r="U361" s="100"/>
      <c r="V361" s="100"/>
      <c r="W361" s="100"/>
      <c r="X361" s="100"/>
      <c r="Y361" s="100"/>
      <c r="Z361" s="100"/>
      <c r="AA361" s="101"/>
      <c r="AB361" s="101"/>
    </row>
    <row r="362" spans="1:28" ht="15">
      <c r="A362" s="109" t="str">
        <f>INDEX('Tabel 3.1'!$C$9:$C$579,MATCH('Data -enkelt, resultat'!S358,'Tabel 3.1'!$IV$9:$IV$579,0))&amp;" - "&amp;INDEX('Tabel 3.1'!$D$9:$D$579,MATCH('Data -enkelt, resultat'!S358,'Tabel 3.1'!$IV$9:$IV$579,0))</f>
        <v>SEBinvest - Japan Hybrid (DIAM)</v>
      </c>
      <c r="B362" s="116">
        <v>201412</v>
      </c>
      <c r="C362" s="116">
        <v>11107</v>
      </c>
      <c r="D362" s="116">
        <v>25</v>
      </c>
      <c r="E362" s="117">
        <v>24000</v>
      </c>
      <c r="F362" s="117">
        <v>10000</v>
      </c>
      <c r="G362" s="117">
        <v>30416000</v>
      </c>
      <c r="H362" s="117">
        <v>0</v>
      </c>
      <c r="I362" s="117">
        <v>316589000</v>
      </c>
      <c r="J362" s="117">
        <v>0</v>
      </c>
      <c r="K362" s="117">
        <v>0</v>
      </c>
      <c r="L362" s="117">
        <v>-400000</v>
      </c>
      <c r="M362" s="117">
        <v>374000</v>
      </c>
      <c r="N362" s="117">
        <v>0</v>
      </c>
      <c r="O362" s="117">
        <v>15059000</v>
      </c>
      <c r="P362" s="117">
        <v>0</v>
      </c>
      <c r="Q362" s="117">
        <v>4391000</v>
      </c>
      <c r="R362" s="118" t="s">
        <v>794</v>
      </c>
      <c r="S362" s="116">
        <v>11107025</v>
      </c>
      <c r="T362" s="100"/>
      <c r="U362" s="100"/>
      <c r="V362" s="100"/>
      <c r="W362" s="100"/>
      <c r="X362" s="100"/>
      <c r="Y362" s="100"/>
      <c r="Z362" s="100"/>
      <c r="AA362" s="101"/>
      <c r="AB362" s="101"/>
    </row>
    <row r="363" spans="1:28" ht="15">
      <c r="A363" s="109" t="str">
        <f>INDEX('Tabel 3.1'!$C$9:$C$579,MATCH('Data -enkelt, resultat'!S359,'Tabel 3.1'!$IV$9:$IV$579,0))&amp;" - "&amp;INDEX('Tabel 3.1'!$D$9:$D$579,MATCH('Data -enkelt, resultat'!S359,'Tabel 3.1'!$IV$9:$IV$579,0))</f>
        <v>SEBinvest - Emerging Market Bond Index</v>
      </c>
      <c r="B363" s="116">
        <v>201412</v>
      </c>
      <c r="C363" s="116">
        <v>11107</v>
      </c>
      <c r="D363" s="116">
        <v>26</v>
      </c>
      <c r="E363" s="117">
        <v>4928000</v>
      </c>
      <c r="F363" s="117">
        <v>1000</v>
      </c>
      <c r="G363" s="117">
        <v>0</v>
      </c>
      <c r="H363" s="117">
        <v>5161000</v>
      </c>
      <c r="I363" s="117">
        <v>0</v>
      </c>
      <c r="J363" s="117">
        <v>0</v>
      </c>
      <c r="K363" s="117">
        <v>-6190000</v>
      </c>
      <c r="L363" s="117">
        <v>-1714000</v>
      </c>
      <c r="M363" s="117">
        <v>100000</v>
      </c>
      <c r="N363" s="117">
        <v>72000</v>
      </c>
      <c r="O363" s="117">
        <v>1587000</v>
      </c>
      <c r="P363" s="117">
        <v>0</v>
      </c>
      <c r="Q363" s="117">
        <v>0</v>
      </c>
      <c r="R363" s="118" t="s">
        <v>794</v>
      </c>
      <c r="S363" s="116">
        <v>11107026</v>
      </c>
      <c r="T363" s="100"/>
      <c r="U363" s="100"/>
      <c r="V363" s="100"/>
      <c r="W363" s="100"/>
      <c r="X363" s="100"/>
      <c r="Y363" s="100"/>
      <c r="Z363" s="100"/>
      <c r="AA363" s="101"/>
      <c r="AB363" s="101"/>
    </row>
    <row r="364" spans="1:28" ht="15">
      <c r="A364" s="109" t="str">
        <f>INDEX('Tabel 3.1'!$C$9:$C$579,MATCH('Data -enkelt, resultat'!S360,'Tabel 3.1'!$IV$9:$IV$579,0))&amp;" - "&amp;INDEX('Tabel 3.1'!$D$9:$D$579,MATCH('Data -enkelt, resultat'!S360,'Tabel 3.1'!$IV$9:$IV$579,0))</f>
        <v>SEBinvest - Korte Danske Obligationer</v>
      </c>
      <c r="B364" s="116">
        <v>201412</v>
      </c>
      <c r="C364" s="116">
        <v>11107</v>
      </c>
      <c r="D364" s="116">
        <v>27</v>
      </c>
      <c r="E364" s="117">
        <v>70981000</v>
      </c>
      <c r="F364" s="117">
        <v>1000</v>
      </c>
      <c r="G364" s="117">
        <v>0</v>
      </c>
      <c r="H364" s="117">
        <v>147944000</v>
      </c>
      <c r="I364" s="117">
        <v>0</v>
      </c>
      <c r="J364" s="117">
        <v>0</v>
      </c>
      <c r="K364" s="117">
        <v>-153302000</v>
      </c>
      <c r="L364" s="117">
        <v>-12586000</v>
      </c>
      <c r="M364" s="117">
        <v>1325000</v>
      </c>
      <c r="N364" s="117">
        <v>164000</v>
      </c>
      <c r="O364" s="117">
        <v>21311000</v>
      </c>
      <c r="P364" s="117">
        <v>0</v>
      </c>
      <c r="Q364" s="117">
        <v>0</v>
      </c>
      <c r="R364" s="118" t="s">
        <v>794</v>
      </c>
      <c r="S364" s="116">
        <v>11107027</v>
      </c>
      <c r="T364" s="100"/>
      <c r="U364" s="100"/>
      <c r="V364" s="100"/>
      <c r="W364" s="100"/>
      <c r="X364" s="100"/>
      <c r="Y364" s="100"/>
      <c r="Z364" s="100"/>
      <c r="AA364" s="101"/>
      <c r="AB364" s="101"/>
    </row>
    <row r="365" spans="1:28" ht="15">
      <c r="A365" s="109" t="str">
        <f>INDEX('Tabel 3.1'!$C$9:$C$579,MATCH('Data -enkelt, resultat'!S361,'Tabel 3.1'!$IV$9:$IV$579,0))&amp;" - "&amp;INDEX('Tabel 3.1'!$D$9:$D$579,MATCH('Data -enkelt, resultat'!S361,'Tabel 3.1'!$IV$9:$IV$579,0))</f>
        <v>SEBinvest - Emerging Market Equities (Mondrian)</v>
      </c>
      <c r="B365" s="116">
        <v>201412</v>
      </c>
      <c r="C365" s="116">
        <v>11108</v>
      </c>
      <c r="D365" s="116">
        <v>1</v>
      </c>
      <c r="E365" s="117">
        <v>0</v>
      </c>
      <c r="F365" s="117">
        <v>0</v>
      </c>
      <c r="G365" s="117">
        <v>5003000</v>
      </c>
      <c r="H365" s="117">
        <v>0</v>
      </c>
      <c r="I365" s="117">
        <v>15014000</v>
      </c>
      <c r="J365" s="117">
        <v>0</v>
      </c>
      <c r="K365" s="117">
        <v>0</v>
      </c>
      <c r="L365" s="117">
        <v>0</v>
      </c>
      <c r="M365" s="117">
        <v>1000</v>
      </c>
      <c r="N365" s="117">
        <v>446000</v>
      </c>
      <c r="O365" s="117">
        <v>6494000</v>
      </c>
      <c r="P365" s="117">
        <v>0</v>
      </c>
      <c r="Q365" s="117">
        <v>105000</v>
      </c>
      <c r="R365" s="118" t="s">
        <v>794</v>
      </c>
      <c r="S365" s="116">
        <v>11108001</v>
      </c>
      <c r="T365" s="100"/>
      <c r="U365" s="100"/>
      <c r="V365" s="100"/>
      <c r="W365" s="100"/>
      <c r="X365" s="100"/>
      <c r="Y365" s="100"/>
      <c r="Z365" s="100"/>
      <c r="AA365" s="101"/>
      <c r="AB365" s="101"/>
    </row>
    <row r="366" spans="1:28" ht="15">
      <c r="A366" s="109" t="str">
        <f>INDEX('Tabel 3.1'!$C$9:$C$579,MATCH('Data -enkelt, resultat'!S362,'Tabel 3.1'!$IV$9:$IV$579,0))&amp;" - "&amp;INDEX('Tabel 3.1'!$D$9:$D$579,MATCH('Data -enkelt, resultat'!S362,'Tabel 3.1'!$IV$9:$IV$579,0))</f>
        <v>SEBinvest - Nordamerika Indeks</v>
      </c>
      <c r="B366" s="116">
        <v>201412</v>
      </c>
      <c r="C366" s="116">
        <v>11109</v>
      </c>
      <c r="D366" s="116">
        <v>1</v>
      </c>
      <c r="E366" s="117">
        <v>-13000</v>
      </c>
      <c r="F366" s="117">
        <v>0</v>
      </c>
      <c r="G366" s="117">
        <v>66035000</v>
      </c>
      <c r="H366" s="117">
        <v>0</v>
      </c>
      <c r="I366" s="117">
        <v>237719000</v>
      </c>
      <c r="J366" s="117">
        <v>0</v>
      </c>
      <c r="K366" s="117">
        <v>0</v>
      </c>
      <c r="L366" s="117">
        <v>816000</v>
      </c>
      <c r="M366" s="117">
        <v>18000</v>
      </c>
      <c r="N366" s="117">
        <v>1991000</v>
      </c>
      <c r="O366" s="117">
        <v>18875000</v>
      </c>
      <c r="P366" s="117">
        <v>0</v>
      </c>
      <c r="Q366" s="117">
        <v>4540000</v>
      </c>
      <c r="R366" s="118" t="s">
        <v>794</v>
      </c>
      <c r="S366" s="116">
        <v>11109001</v>
      </c>
      <c r="T366" s="100"/>
      <c r="U366" s="100"/>
      <c r="V366" s="100"/>
      <c r="W366" s="100"/>
      <c r="X366" s="100"/>
      <c r="Y366" s="100"/>
      <c r="Z366" s="100"/>
      <c r="AA366" s="101"/>
      <c r="AB366" s="101"/>
    </row>
    <row r="367" spans="1:28" ht="15">
      <c r="A367" s="109" t="str">
        <f>INDEX('Tabel 3.1'!$C$9:$C$579,MATCH('Data -enkelt, resultat'!S363,'Tabel 3.1'!$IV$9:$IV$579,0))&amp;" - "&amp;INDEX('Tabel 3.1'!$D$9:$D$579,MATCH('Data -enkelt, resultat'!S363,'Tabel 3.1'!$IV$9:$IV$579,0))</f>
        <v>SEBinvest - High Yield Bonds (Muzinich)</v>
      </c>
      <c r="B367" s="116">
        <v>201412</v>
      </c>
      <c r="C367" s="116">
        <v>11114</v>
      </c>
      <c r="D367" s="116">
        <v>1</v>
      </c>
      <c r="E367" s="117">
        <v>2280000</v>
      </c>
      <c r="F367" s="117">
        <v>3000</v>
      </c>
      <c r="G367" s="117">
        <v>0</v>
      </c>
      <c r="H367" s="117">
        <v>-481000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1000</v>
      </c>
      <c r="O367" s="117">
        <v>331000</v>
      </c>
      <c r="P367" s="117">
        <v>0</v>
      </c>
      <c r="Q367" s="117">
        <v>0</v>
      </c>
      <c r="R367" s="118" t="s">
        <v>794</v>
      </c>
      <c r="S367" s="116">
        <v>11114001</v>
      </c>
      <c r="T367" s="100"/>
      <c r="U367" s="100"/>
      <c r="V367" s="100"/>
      <c r="W367" s="100"/>
      <c r="X367" s="100"/>
      <c r="Y367" s="100"/>
      <c r="Z367" s="100"/>
      <c r="AA367" s="101"/>
      <c r="AB367" s="101"/>
    </row>
    <row r="368" spans="1:28" ht="15">
      <c r="A368" s="109" t="str">
        <f>INDEX('Tabel 3.1'!$C$9:$C$579,MATCH('Data -enkelt, resultat'!S364,'Tabel 3.1'!$IV$9:$IV$579,0))&amp;" - "&amp;INDEX('Tabel 3.1'!$D$9:$D$579,MATCH('Data -enkelt, resultat'!S364,'Tabel 3.1'!$IV$9:$IV$579,0))</f>
        <v>SEBinvest - US High Yield Bonds (Columbia)</v>
      </c>
      <c r="B368" s="116">
        <v>201412</v>
      </c>
      <c r="C368" s="116">
        <v>11114</v>
      </c>
      <c r="D368" s="116">
        <v>2</v>
      </c>
      <c r="E368" s="117">
        <v>1623000</v>
      </c>
      <c r="F368" s="117">
        <v>2000</v>
      </c>
      <c r="G368" s="117">
        <v>0</v>
      </c>
      <c r="H368" s="117">
        <v>1855000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2000</v>
      </c>
      <c r="O368" s="117">
        <v>245000</v>
      </c>
      <c r="P368" s="117">
        <v>0</v>
      </c>
      <c r="Q368" s="117">
        <v>0</v>
      </c>
      <c r="R368" s="118" t="s">
        <v>794</v>
      </c>
      <c r="S368" s="116">
        <v>11114002</v>
      </c>
      <c r="T368" s="100"/>
      <c r="U368" s="100"/>
      <c r="V368" s="100"/>
      <c r="W368" s="100"/>
      <c r="X368" s="100"/>
      <c r="Y368" s="100"/>
      <c r="Z368" s="100"/>
      <c r="AA368" s="101"/>
      <c r="AB368" s="101"/>
    </row>
    <row r="369" spans="1:28" ht="15">
      <c r="A369" s="109" t="str">
        <f>INDEX('Tabel 3.1'!$C$9:$C$579,MATCH('Data -enkelt, resultat'!S365,'Tabel 3.1'!$IV$9:$IV$579,0))&amp;" - "&amp;INDEX('Tabel 3.1'!$D$9:$D$579,MATCH('Data -enkelt, resultat'!S365,'Tabel 3.1'!$IV$9:$IV$579,0))</f>
        <v>BIL Nordic Invest - Danske Small Cap aktier</v>
      </c>
      <c r="B369" s="116">
        <v>201412</v>
      </c>
      <c r="C369" s="116">
        <v>11115</v>
      </c>
      <c r="D369" s="116">
        <v>1</v>
      </c>
      <c r="E369" s="117">
        <v>6889000</v>
      </c>
      <c r="F369" s="117">
        <v>4000</v>
      </c>
      <c r="G369" s="117">
        <v>0</v>
      </c>
      <c r="H369" s="117">
        <v>389000</v>
      </c>
      <c r="I369" s="117">
        <v>0</v>
      </c>
      <c r="J369" s="117">
        <v>0</v>
      </c>
      <c r="K369" s="117">
        <v>57000</v>
      </c>
      <c r="L369" s="117">
        <v>0</v>
      </c>
      <c r="M369" s="117">
        <v>0</v>
      </c>
      <c r="N369" s="117">
        <v>21000</v>
      </c>
      <c r="O369" s="117">
        <v>918000</v>
      </c>
      <c r="P369" s="117">
        <v>0</v>
      </c>
      <c r="Q369" s="117">
        <v>0</v>
      </c>
      <c r="R369" s="118" t="s">
        <v>794</v>
      </c>
      <c r="S369" s="116">
        <v>11115001</v>
      </c>
      <c r="T369" s="100"/>
      <c r="U369" s="100"/>
      <c r="V369" s="100"/>
      <c r="W369" s="100"/>
      <c r="X369" s="100"/>
      <c r="Y369" s="100"/>
      <c r="Z369" s="100"/>
      <c r="AA369" s="101"/>
      <c r="AB369" s="101"/>
    </row>
    <row r="370" spans="1:28" ht="15">
      <c r="A370" s="109" t="str">
        <f>INDEX('Tabel 3.1'!$C$9:$C$579,MATCH('Data -enkelt, resultat'!S366,'Tabel 3.1'!$IV$9:$IV$579,0))&amp;" - "&amp;INDEX('Tabel 3.1'!$D$9:$D$579,MATCH('Data -enkelt, resultat'!S366,'Tabel 3.1'!$IV$9:$IV$579,0))</f>
        <v>AL Invest, Udenlandske Aktier, Etisk - AL Invest, Udenlandske Aktier, Etisk</v>
      </c>
      <c r="B370" s="116">
        <v>201412</v>
      </c>
      <c r="C370" s="116">
        <v>11115</v>
      </c>
      <c r="D370" s="116">
        <v>2</v>
      </c>
      <c r="E370" s="117">
        <v>10366000</v>
      </c>
      <c r="F370" s="117">
        <v>0</v>
      </c>
      <c r="G370" s="117">
        <v>0</v>
      </c>
      <c r="H370" s="117">
        <v>13806000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25000</v>
      </c>
      <c r="O370" s="117">
        <v>1210000</v>
      </c>
      <c r="P370" s="117">
        <v>0</v>
      </c>
      <c r="Q370" s="117">
        <v>0</v>
      </c>
      <c r="R370" s="118" t="s">
        <v>794</v>
      </c>
      <c r="S370" s="116">
        <v>11115002</v>
      </c>
      <c r="T370" s="100"/>
      <c r="U370" s="100"/>
      <c r="V370" s="100"/>
      <c r="W370" s="100"/>
      <c r="X370" s="100"/>
      <c r="Y370" s="100"/>
      <c r="Z370" s="100"/>
      <c r="AA370" s="101"/>
      <c r="AB370" s="101"/>
    </row>
    <row r="371" spans="1:28" ht="15">
      <c r="A371" s="109" t="str">
        <f>INDEX('Tabel 3.1'!$C$9:$C$579,MATCH('Data -enkelt, resultat'!S367,'Tabel 3.1'!$IV$9:$IV$579,0))&amp;" - "&amp;INDEX('Tabel 3.1'!$D$9:$D$579,MATCH('Data -enkelt, resultat'!S367,'Tabel 3.1'!$IV$9:$IV$579,0))</f>
        <v>Nordea Invest Bolig - Bolig I</v>
      </c>
      <c r="B371" s="116">
        <v>201412</v>
      </c>
      <c r="C371" s="116">
        <v>11118</v>
      </c>
      <c r="D371" s="116">
        <v>1</v>
      </c>
      <c r="E371" s="117">
        <v>5663000</v>
      </c>
      <c r="F371" s="117">
        <v>0</v>
      </c>
      <c r="G371" s="117">
        <v>0</v>
      </c>
      <c r="H371" s="117">
        <v>-338000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180000</v>
      </c>
      <c r="O371" s="117">
        <v>1685000</v>
      </c>
      <c r="P371" s="117">
        <v>0</v>
      </c>
      <c r="Q371" s="117">
        <v>0</v>
      </c>
      <c r="R371" s="118" t="s">
        <v>794</v>
      </c>
      <c r="S371" s="116">
        <v>11118001</v>
      </c>
      <c r="T371" s="100"/>
      <c r="U371" s="100"/>
      <c r="V371" s="100"/>
      <c r="W371" s="100"/>
      <c r="X371" s="100"/>
      <c r="Y371" s="100"/>
      <c r="Z371" s="100"/>
      <c r="AA371" s="101"/>
      <c r="AB371" s="101"/>
    </row>
    <row r="372" spans="1:28" ht="15">
      <c r="A372" s="109" t="str">
        <f>INDEX('Tabel 3.1'!$C$9:$C$579,MATCH('Data -enkelt, resultat'!S368,'Tabel 3.1'!$IV$9:$IV$579,0))&amp;" - "&amp;INDEX('Tabel 3.1'!$D$9:$D$579,MATCH('Data -enkelt, resultat'!S368,'Tabel 3.1'!$IV$9:$IV$579,0))</f>
        <v>Nordea Invest Bolig - Bolig II</v>
      </c>
      <c r="B372" s="116">
        <v>201412</v>
      </c>
      <c r="C372" s="116">
        <v>11122</v>
      </c>
      <c r="D372" s="116">
        <v>3</v>
      </c>
      <c r="E372" s="117">
        <v>10000</v>
      </c>
      <c r="F372" s="117">
        <v>12000</v>
      </c>
      <c r="G372" s="117">
        <v>19608000</v>
      </c>
      <c r="H372" s="117">
        <v>0</v>
      </c>
      <c r="I372" s="117">
        <v>119010000</v>
      </c>
      <c r="J372" s="117">
        <v>0</v>
      </c>
      <c r="K372" s="117">
        <v>21000</v>
      </c>
      <c r="L372" s="117">
        <v>195000</v>
      </c>
      <c r="M372" s="117">
        <v>18000</v>
      </c>
      <c r="N372" s="117">
        <v>226000</v>
      </c>
      <c r="O372" s="117">
        <v>3439000</v>
      </c>
      <c r="P372" s="117">
        <v>0</v>
      </c>
      <c r="Q372" s="117">
        <v>2598000</v>
      </c>
      <c r="R372" s="118" t="s">
        <v>794</v>
      </c>
      <c r="S372" s="116">
        <v>11122003</v>
      </c>
      <c r="T372" s="100"/>
      <c r="U372" s="100"/>
      <c r="V372" s="100"/>
      <c r="W372" s="100"/>
      <c r="X372" s="100"/>
      <c r="Y372" s="100"/>
      <c r="Z372" s="100"/>
      <c r="AA372" s="101"/>
      <c r="AB372" s="101"/>
    </row>
    <row r="373" spans="1:28" ht="15">
      <c r="A373" s="109" t="str">
        <f>INDEX('Tabel 3.1'!$C$9:$C$579,MATCH('Data -enkelt, resultat'!S369,'Tabel 3.1'!$IV$9:$IV$579,0))&amp;" - "&amp;INDEX('Tabel 3.1'!$D$9:$D$579,MATCH('Data -enkelt, resultat'!S369,'Tabel 3.1'!$IV$9:$IV$579,0))</f>
        <v>Nykredit Invest Almen Bolig - Korte obligationer</v>
      </c>
      <c r="B373" s="116">
        <v>201412</v>
      </c>
      <c r="C373" s="116">
        <v>11122</v>
      </c>
      <c r="D373" s="116">
        <v>6</v>
      </c>
      <c r="E373" s="117">
        <v>3000</v>
      </c>
      <c r="F373" s="117">
        <v>495000</v>
      </c>
      <c r="G373" s="117">
        <v>17258000</v>
      </c>
      <c r="H373" s="117">
        <v>0</v>
      </c>
      <c r="I373" s="117">
        <v>151155000</v>
      </c>
      <c r="J373" s="117">
        <v>0</v>
      </c>
      <c r="K373" s="117">
        <v>27000</v>
      </c>
      <c r="L373" s="117">
        <v>139000</v>
      </c>
      <c r="M373" s="117">
        <v>140000</v>
      </c>
      <c r="N373" s="117">
        <v>2457000</v>
      </c>
      <c r="O373" s="117">
        <v>13491000</v>
      </c>
      <c r="P373" s="117">
        <v>0</v>
      </c>
      <c r="Q373" s="117">
        <v>249000</v>
      </c>
      <c r="R373" s="118" t="s">
        <v>794</v>
      </c>
      <c r="S373" s="116">
        <v>11122006</v>
      </c>
      <c r="T373" s="100"/>
      <c r="U373" s="100"/>
      <c r="V373" s="100"/>
      <c r="W373" s="100"/>
      <c r="X373" s="100"/>
      <c r="Y373" s="100"/>
      <c r="Z373" s="100"/>
      <c r="AA373" s="101"/>
      <c r="AB373" s="101"/>
    </row>
    <row r="374" spans="1:28" ht="15">
      <c r="A374" s="109" t="str">
        <f>INDEX('Tabel 3.1'!$C$9:$C$579,MATCH('Data -enkelt, resultat'!S370,'Tabel 3.1'!$IV$9:$IV$579,0))&amp;" - "&amp;INDEX('Tabel 3.1'!$D$9:$D$579,MATCH('Data -enkelt, resultat'!S370,'Tabel 3.1'!$IV$9:$IV$579,0))</f>
        <v>Nykredit Invest Almen Bolig - Mellemlange obligationer</v>
      </c>
      <c r="B374" s="116">
        <v>201412</v>
      </c>
      <c r="C374" s="116">
        <v>11122</v>
      </c>
      <c r="D374" s="116">
        <v>7</v>
      </c>
      <c r="E374" s="117">
        <v>77050000</v>
      </c>
      <c r="F374" s="117">
        <v>823000</v>
      </c>
      <c r="G374" s="117">
        <v>0</v>
      </c>
      <c r="H374" s="117">
        <v>11289000</v>
      </c>
      <c r="I374" s="117">
        <v>0</v>
      </c>
      <c r="J374" s="117">
        <v>0</v>
      </c>
      <c r="K374" s="117">
        <v>1004000</v>
      </c>
      <c r="L374" s="117">
        <v>6000</v>
      </c>
      <c r="M374" s="117">
        <v>0</v>
      </c>
      <c r="N374" s="117">
        <v>467000</v>
      </c>
      <c r="O374" s="117">
        <v>10747000</v>
      </c>
      <c r="P374" s="117">
        <v>0</v>
      </c>
      <c r="Q374" s="117">
        <v>0</v>
      </c>
      <c r="R374" s="118" t="s">
        <v>794</v>
      </c>
      <c r="S374" s="116">
        <v>11122007</v>
      </c>
      <c r="T374" s="100"/>
      <c r="U374" s="100"/>
      <c r="V374" s="100"/>
      <c r="W374" s="100"/>
      <c r="X374" s="100"/>
      <c r="Y374" s="100"/>
      <c r="Z374" s="100"/>
      <c r="AA374" s="101"/>
      <c r="AB374" s="101"/>
    </row>
    <row r="375" spans="1:28" ht="15">
      <c r="A375" s="109" t="str">
        <f>INDEX('Tabel 3.1'!$C$9:$C$579,MATCH('Data -enkelt, resultat'!S371,'Tabel 3.1'!$IV$9:$IV$579,0))&amp;" - "&amp;INDEX('Tabel 3.1'!$D$9:$D$579,MATCH('Data -enkelt, resultat'!S371,'Tabel 3.1'!$IV$9:$IV$579,0))</f>
        <v>BankInvest Almen Bolig - BankInvest Almen Bolig</v>
      </c>
      <c r="B375" s="116">
        <v>201412</v>
      </c>
      <c r="C375" s="116">
        <v>11122</v>
      </c>
      <c r="D375" s="116">
        <v>8</v>
      </c>
      <c r="E375" s="117">
        <v>239932000</v>
      </c>
      <c r="F375" s="117">
        <v>1469000</v>
      </c>
      <c r="G375" s="117">
        <v>0</v>
      </c>
      <c r="H375" s="117">
        <v>279710000</v>
      </c>
      <c r="I375" s="117">
        <v>0</v>
      </c>
      <c r="J375" s="117">
        <v>0</v>
      </c>
      <c r="K375" s="117">
        <v>631000</v>
      </c>
      <c r="L375" s="117">
        <v>1000</v>
      </c>
      <c r="M375" s="117">
        <v>0</v>
      </c>
      <c r="N375" s="117">
        <v>593000</v>
      </c>
      <c r="O375" s="117">
        <v>32007000</v>
      </c>
      <c r="P375" s="117">
        <v>0</v>
      </c>
      <c r="Q375" s="117">
        <v>0</v>
      </c>
      <c r="R375" s="118" t="s">
        <v>794</v>
      </c>
      <c r="S375" s="116">
        <v>11122008</v>
      </c>
      <c r="T375" s="100"/>
      <c r="U375" s="100"/>
      <c r="V375" s="100"/>
      <c r="W375" s="100"/>
      <c r="X375" s="100"/>
      <c r="Y375" s="100"/>
      <c r="Z375" s="100"/>
      <c r="AA375" s="101"/>
      <c r="AB375" s="101"/>
    </row>
    <row r="376" spans="1:28" ht="15">
      <c r="A376" s="109" t="str">
        <f>INDEX('Tabel 3.1'!$C$9:$C$579,MATCH('Data -enkelt, resultat'!S372,'Tabel 3.1'!$IV$9:$IV$579,0))&amp;" - "&amp;INDEX('Tabel 3.1'!$D$9:$D$579,MATCH('Data -enkelt, resultat'!S372,'Tabel 3.1'!$IV$9:$IV$579,0))</f>
        <v>Nykredit Invest - Globale Aktier Basis</v>
      </c>
      <c r="B376" s="116">
        <v>201412</v>
      </c>
      <c r="C376" s="116">
        <v>11122</v>
      </c>
      <c r="D376" s="116">
        <v>10</v>
      </c>
      <c r="E376" s="117">
        <v>21285000</v>
      </c>
      <c r="F376" s="117">
        <v>260000</v>
      </c>
      <c r="G376" s="117">
        <v>0</v>
      </c>
      <c r="H376" s="117">
        <v>5038000</v>
      </c>
      <c r="I376" s="117">
        <v>0</v>
      </c>
      <c r="J376" s="117">
        <v>0</v>
      </c>
      <c r="K376" s="117">
        <v>873000</v>
      </c>
      <c r="L376" s="117">
        <v>2000</v>
      </c>
      <c r="M376" s="117">
        <v>0</v>
      </c>
      <c r="N376" s="117">
        <v>66000</v>
      </c>
      <c r="O376" s="117">
        <v>3196000</v>
      </c>
      <c r="P376" s="117">
        <v>0</v>
      </c>
      <c r="Q376" s="117">
        <v>0</v>
      </c>
      <c r="R376" s="118" t="s">
        <v>794</v>
      </c>
      <c r="S376" s="116">
        <v>11122010</v>
      </c>
      <c r="T376" s="100"/>
      <c r="U376" s="100"/>
      <c r="V376" s="100"/>
      <c r="W376" s="100"/>
      <c r="X376" s="100"/>
      <c r="Y376" s="100"/>
      <c r="Z376" s="100"/>
      <c r="AA376" s="101"/>
      <c r="AB376" s="101"/>
    </row>
    <row r="377" spans="1:28" ht="15">
      <c r="A377" s="109" t="str">
        <f>INDEX('Tabel 3.1'!$C$9:$C$579,MATCH('Data -enkelt, resultat'!S373,'Tabel 3.1'!$IV$9:$IV$579,0))&amp;" - "&amp;INDEX('Tabel 3.1'!$D$9:$D$579,MATCH('Data -enkelt, resultat'!S373,'Tabel 3.1'!$IV$9:$IV$579,0))</f>
        <v>Nykredit Invest - Danske aktier</v>
      </c>
      <c r="B377" s="116">
        <v>201412</v>
      </c>
      <c r="C377" s="116">
        <v>11122</v>
      </c>
      <c r="D377" s="116">
        <v>11</v>
      </c>
      <c r="E377" s="117">
        <v>151735000</v>
      </c>
      <c r="F377" s="117">
        <v>1006000</v>
      </c>
      <c r="G377" s="117">
        <v>0</v>
      </c>
      <c r="H377" s="117">
        <v>156005000</v>
      </c>
      <c r="I377" s="117">
        <v>0</v>
      </c>
      <c r="J377" s="117">
        <v>0</v>
      </c>
      <c r="K377" s="117">
        <v>203000</v>
      </c>
      <c r="L377" s="117">
        <v>8000</v>
      </c>
      <c r="M377" s="117">
        <v>0</v>
      </c>
      <c r="N377" s="117">
        <v>168000</v>
      </c>
      <c r="O377" s="117">
        <v>18398000</v>
      </c>
      <c r="P377" s="117">
        <v>0</v>
      </c>
      <c r="Q377" s="117">
        <v>0</v>
      </c>
      <c r="R377" s="118" t="s">
        <v>794</v>
      </c>
      <c r="S377" s="116">
        <v>11122011</v>
      </c>
      <c r="T377" s="100"/>
      <c r="U377" s="100"/>
      <c r="V377" s="100"/>
      <c r="W377" s="100"/>
      <c r="X377" s="100"/>
      <c r="Y377" s="100"/>
      <c r="Z377" s="100"/>
      <c r="AA377" s="101"/>
      <c r="AB377" s="101"/>
    </row>
    <row r="378" spans="1:28" ht="15">
      <c r="A378" s="109" t="str">
        <f>INDEX('Tabel 3.1'!$C$9:$C$579,MATCH('Data -enkelt, resultat'!S374,'Tabel 3.1'!$IV$9:$IV$579,0))&amp;" - "&amp;INDEX('Tabel 3.1'!$D$9:$D$579,MATCH('Data -enkelt, resultat'!S374,'Tabel 3.1'!$IV$9:$IV$579,0))</f>
        <v>Nykredit Invest - Korte obligationer</v>
      </c>
      <c r="B378" s="116">
        <v>201412</v>
      </c>
      <c r="C378" s="116">
        <v>11122</v>
      </c>
      <c r="D378" s="116">
        <v>13</v>
      </c>
      <c r="E378" s="117">
        <v>13000</v>
      </c>
      <c r="F378" s="117">
        <v>186000</v>
      </c>
      <c r="G378" s="117">
        <v>7734000</v>
      </c>
      <c r="H378" s="117">
        <v>0</v>
      </c>
      <c r="I378" s="117">
        <v>70197000</v>
      </c>
      <c r="J378" s="117">
        <v>0</v>
      </c>
      <c r="K378" s="117">
        <v>7000</v>
      </c>
      <c r="L378" s="117">
        <v>24000</v>
      </c>
      <c r="M378" s="117">
        <v>24000</v>
      </c>
      <c r="N378" s="117">
        <v>1129000</v>
      </c>
      <c r="O378" s="117">
        <v>6188000</v>
      </c>
      <c r="P378" s="117">
        <v>0</v>
      </c>
      <c r="Q378" s="117">
        <v>914000</v>
      </c>
      <c r="R378" s="118" t="s">
        <v>794</v>
      </c>
      <c r="S378" s="116">
        <v>11122013</v>
      </c>
      <c r="T378" s="100"/>
      <c r="U378" s="100"/>
      <c r="V378" s="100"/>
      <c r="W378" s="100"/>
      <c r="X378" s="100"/>
      <c r="Y378" s="100"/>
      <c r="Z378" s="100"/>
      <c r="AA378" s="101"/>
      <c r="AB378" s="101"/>
    </row>
    <row r="379" spans="1:28" ht="15">
      <c r="A379" s="109" t="str">
        <f>INDEX('Tabel 3.1'!$C$9:$C$579,MATCH('Data -enkelt, resultat'!S375,'Tabel 3.1'!$IV$9:$IV$579,0))&amp;" - "&amp;INDEX('Tabel 3.1'!$D$9:$D$579,MATCH('Data -enkelt, resultat'!S375,'Tabel 3.1'!$IV$9:$IV$579,0))</f>
        <v>Nykredit Invest - Lange obligationer</v>
      </c>
      <c r="B379" s="116">
        <v>201412</v>
      </c>
      <c r="C379" s="116">
        <v>11122</v>
      </c>
      <c r="D379" s="116">
        <v>16</v>
      </c>
      <c r="E379" s="117">
        <v>22000</v>
      </c>
      <c r="F379" s="117">
        <v>30000</v>
      </c>
      <c r="G379" s="117">
        <v>17910000</v>
      </c>
      <c r="H379" s="117">
        <v>0</v>
      </c>
      <c r="I379" s="117">
        <v>141543000</v>
      </c>
      <c r="J379" s="117">
        <v>0</v>
      </c>
      <c r="K379" s="117">
        <v>43000</v>
      </c>
      <c r="L379" s="117">
        <v>330000</v>
      </c>
      <c r="M379" s="117">
        <v>49000</v>
      </c>
      <c r="N379" s="117">
        <v>1987000</v>
      </c>
      <c r="O379" s="117">
        <v>10207000</v>
      </c>
      <c r="P379" s="117">
        <v>0</v>
      </c>
      <c r="Q379" s="117">
        <v>2068000</v>
      </c>
      <c r="R379" s="118" t="s">
        <v>794</v>
      </c>
      <c r="S379" s="116">
        <v>11122016</v>
      </c>
      <c r="T379" s="100"/>
      <c r="U379" s="100"/>
      <c r="V379" s="100"/>
      <c r="W379" s="100"/>
      <c r="X379" s="100"/>
      <c r="Y379" s="100"/>
      <c r="Z379" s="100"/>
      <c r="AA379" s="101"/>
      <c r="AB379" s="101"/>
    </row>
    <row r="380" spans="1:28" ht="15">
      <c r="A380" s="109" t="str">
        <f>INDEX('Tabel 3.1'!$C$9:$C$579,MATCH('Data -enkelt, resultat'!S376,'Tabel 3.1'!$IV$9:$IV$579,0))&amp;" - "&amp;INDEX('Tabel 3.1'!$D$9:$D$579,MATCH('Data -enkelt, resultat'!S376,'Tabel 3.1'!$IV$9:$IV$579,0))</f>
        <v>Nykredit Invest - Korte obligationer Akk.</v>
      </c>
      <c r="B380" s="116">
        <v>201412</v>
      </c>
      <c r="C380" s="116">
        <v>11122</v>
      </c>
      <c r="D380" s="116">
        <v>19</v>
      </c>
      <c r="E380" s="117">
        <v>1000</v>
      </c>
      <c r="F380" s="117">
        <v>1000</v>
      </c>
      <c r="G380" s="117">
        <v>710000</v>
      </c>
      <c r="H380" s="117">
        <v>0</v>
      </c>
      <c r="I380" s="117">
        <v>3582000</v>
      </c>
      <c r="J380" s="117">
        <v>0</v>
      </c>
      <c r="K380" s="117">
        <v>0</v>
      </c>
      <c r="L380" s="117">
        <v>34000</v>
      </c>
      <c r="M380" s="117">
        <v>0</v>
      </c>
      <c r="N380" s="117">
        <v>78000</v>
      </c>
      <c r="O380" s="117">
        <v>908000</v>
      </c>
      <c r="P380" s="117">
        <v>0</v>
      </c>
      <c r="Q380" s="117">
        <v>109000</v>
      </c>
      <c r="R380" s="118" t="s">
        <v>794</v>
      </c>
      <c r="S380" s="116">
        <v>11122019</v>
      </c>
      <c r="T380" s="100"/>
      <c r="U380" s="100"/>
      <c r="V380" s="100"/>
      <c r="W380" s="100"/>
      <c r="X380" s="100"/>
      <c r="Y380" s="100"/>
      <c r="Z380" s="100"/>
      <c r="AA380" s="101"/>
      <c r="AB380" s="101"/>
    </row>
    <row r="381" spans="1:28" ht="15">
      <c r="A381" s="109" t="str">
        <f>INDEX('Tabel 3.1'!$C$9:$C$579,MATCH('Data -enkelt, resultat'!S377,'Tabel 3.1'!$IV$9:$IV$579,0))&amp;" - "&amp;INDEX('Tabel 3.1'!$D$9:$D$579,MATCH('Data -enkelt, resultat'!S377,'Tabel 3.1'!$IV$9:$IV$579,0))</f>
        <v>Nykredit Invest - Lange obligationer Akk.</v>
      </c>
      <c r="B381" s="116">
        <v>201412</v>
      </c>
      <c r="C381" s="116">
        <v>11122</v>
      </c>
      <c r="D381" s="116">
        <v>21</v>
      </c>
      <c r="E381" s="117">
        <v>23000</v>
      </c>
      <c r="F381" s="117">
        <v>27000</v>
      </c>
      <c r="G381" s="117">
        <v>11331000</v>
      </c>
      <c r="H381" s="117">
        <v>3000</v>
      </c>
      <c r="I381" s="117">
        <v>127093000</v>
      </c>
      <c r="J381" s="117">
        <v>0</v>
      </c>
      <c r="K381" s="117">
        <v>4000</v>
      </c>
      <c r="L381" s="117">
        <v>605000</v>
      </c>
      <c r="M381" s="117">
        <v>40000</v>
      </c>
      <c r="N381" s="117">
        <v>962000</v>
      </c>
      <c r="O381" s="117">
        <v>10478000</v>
      </c>
      <c r="P381" s="117">
        <v>0</v>
      </c>
      <c r="Q381" s="117">
        <v>1733000</v>
      </c>
      <c r="R381" s="118" t="s">
        <v>794</v>
      </c>
      <c r="S381" s="116">
        <v>11122021</v>
      </c>
      <c r="T381" s="100"/>
      <c r="U381" s="100"/>
      <c r="V381" s="100"/>
      <c r="W381" s="100"/>
      <c r="X381" s="100"/>
      <c r="Y381" s="100"/>
      <c r="Z381" s="100"/>
      <c r="AA381" s="101"/>
      <c r="AB381" s="101"/>
    </row>
    <row r="382" spans="1:28" ht="15">
      <c r="A382" s="109" t="str">
        <f>INDEX('Tabel 3.1'!$C$9:$C$579,MATCH('Data -enkelt, resultat'!S378,'Tabel 3.1'!$IV$9:$IV$579,0))&amp;" - "&amp;INDEX('Tabel 3.1'!$D$9:$D$579,MATCH('Data -enkelt, resultat'!S378,'Tabel 3.1'!$IV$9:$IV$579,0))</f>
        <v>Nykredit Invest - Danske aktier Akk.</v>
      </c>
      <c r="B382" s="116">
        <v>201412</v>
      </c>
      <c r="C382" s="116">
        <v>11122</v>
      </c>
      <c r="D382" s="116">
        <v>22</v>
      </c>
      <c r="E382" s="117">
        <v>26186000</v>
      </c>
      <c r="F382" s="117">
        <v>96000</v>
      </c>
      <c r="G382" s="117">
        <v>42615000</v>
      </c>
      <c r="H382" s="117">
        <v>42136000</v>
      </c>
      <c r="I382" s="117">
        <v>261674000</v>
      </c>
      <c r="J382" s="117">
        <v>0</v>
      </c>
      <c r="K382" s="117">
        <v>541000</v>
      </c>
      <c r="L382" s="117">
        <v>640000</v>
      </c>
      <c r="M382" s="117">
        <v>34000</v>
      </c>
      <c r="N382" s="117">
        <v>1833000</v>
      </c>
      <c r="O382" s="117">
        <v>23042000</v>
      </c>
      <c r="P382" s="117">
        <v>0</v>
      </c>
      <c r="Q382" s="117">
        <v>5698000</v>
      </c>
      <c r="R382" s="118" t="s">
        <v>794</v>
      </c>
      <c r="S382" s="116">
        <v>11122022</v>
      </c>
      <c r="T382" s="100"/>
      <c r="U382" s="100"/>
      <c r="V382" s="100"/>
      <c r="W382" s="100"/>
      <c r="X382" s="100"/>
      <c r="Y382" s="100"/>
      <c r="Z382" s="100"/>
      <c r="AA382" s="101"/>
      <c r="AB382" s="101"/>
    </row>
    <row r="383" spans="1:28" ht="15">
      <c r="A383" s="109" t="str">
        <f>INDEX('Tabel 3.1'!$C$9:$C$579,MATCH('Data -enkelt, resultat'!S379,'Tabel 3.1'!$IV$9:$IV$579,0))&amp;" - "&amp;INDEX('Tabel 3.1'!$D$9:$D$579,MATCH('Data -enkelt, resultat'!S379,'Tabel 3.1'!$IV$9:$IV$579,0))</f>
        <v>Nykredit Invest - Globale Aktier SRI</v>
      </c>
      <c r="B383" s="116">
        <v>201412</v>
      </c>
      <c r="C383" s="116">
        <v>11122</v>
      </c>
      <c r="D383" s="116">
        <v>23</v>
      </c>
      <c r="E383" s="117">
        <v>30253000</v>
      </c>
      <c r="F383" s="117">
        <v>20000</v>
      </c>
      <c r="G383" s="117">
        <v>0</v>
      </c>
      <c r="H383" s="117">
        <v>42105000</v>
      </c>
      <c r="I383" s="117">
        <v>0</v>
      </c>
      <c r="J383" s="117">
        <v>0</v>
      </c>
      <c r="K383" s="117">
        <v>247000</v>
      </c>
      <c r="L383" s="117">
        <v>33000</v>
      </c>
      <c r="M383" s="117">
        <v>0</v>
      </c>
      <c r="N383" s="117">
        <v>17000</v>
      </c>
      <c r="O383" s="117">
        <v>7242000</v>
      </c>
      <c r="P383" s="117">
        <v>0</v>
      </c>
      <c r="Q383" s="117">
        <v>0</v>
      </c>
      <c r="R383" s="118" t="s">
        <v>794</v>
      </c>
      <c r="S383" s="116">
        <v>11122023</v>
      </c>
      <c r="T383" s="100"/>
      <c r="U383" s="100"/>
      <c r="V383" s="100"/>
      <c r="W383" s="100"/>
      <c r="X383" s="100"/>
      <c r="Y383" s="100"/>
      <c r="Z383" s="100"/>
      <c r="AA383" s="101"/>
      <c r="AB383" s="101"/>
    </row>
    <row r="384" spans="1:28" ht="15">
      <c r="A384" s="109" t="str">
        <f>INDEX('Tabel 3.1'!$C$9:$C$579,MATCH('Data -enkelt, resultat'!S380,'Tabel 3.1'!$IV$9:$IV$579,0))&amp;" - "&amp;INDEX('Tabel 3.1'!$D$9:$D$579,MATCH('Data -enkelt, resultat'!S380,'Tabel 3.1'!$IV$9:$IV$579,0))</f>
        <v>Nykredit Invest - Klima &amp; Miljø SRI</v>
      </c>
      <c r="B384" s="116">
        <v>201412</v>
      </c>
      <c r="C384" s="116">
        <v>11122</v>
      </c>
      <c r="D384" s="116">
        <v>24</v>
      </c>
      <c r="E384" s="117">
        <v>346000</v>
      </c>
      <c r="F384" s="117">
        <v>0</v>
      </c>
      <c r="G384" s="117">
        <v>0</v>
      </c>
      <c r="H384" s="117">
        <v>187000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127000</v>
      </c>
      <c r="P384" s="117">
        <v>0</v>
      </c>
      <c r="Q384" s="117">
        <v>0</v>
      </c>
      <c r="R384" s="118" t="s">
        <v>794</v>
      </c>
      <c r="S384" s="116">
        <v>11122024</v>
      </c>
      <c r="T384" s="100"/>
      <c r="U384" s="100"/>
      <c r="V384" s="100"/>
      <c r="W384" s="100"/>
      <c r="X384" s="100"/>
      <c r="Y384" s="100"/>
      <c r="Z384" s="100"/>
      <c r="AA384" s="101"/>
      <c r="AB384" s="101"/>
    </row>
    <row r="385" spans="1:28" ht="15">
      <c r="A385" s="109" t="str">
        <f>INDEX('Tabel 3.1'!$C$9:$C$579,MATCH('Data -enkelt, resultat'!S381,'Tabel 3.1'!$IV$9:$IV$579,0))&amp;" - "&amp;INDEX('Tabel 3.1'!$D$9:$D$579,MATCH('Data -enkelt, resultat'!S381,'Tabel 3.1'!$IV$9:$IV$579,0))</f>
        <v>Nykredit Invest - Globale Fokusaktier</v>
      </c>
      <c r="B385" s="116">
        <v>201412</v>
      </c>
      <c r="C385" s="116">
        <v>11126</v>
      </c>
      <c r="D385" s="116">
        <v>1</v>
      </c>
      <c r="E385" s="117">
        <v>11330000</v>
      </c>
      <c r="F385" s="117">
        <v>19000</v>
      </c>
      <c r="G385" s="117">
        <v>0</v>
      </c>
      <c r="H385" s="117">
        <v>-2524000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2000</v>
      </c>
      <c r="O385" s="117">
        <v>1380000</v>
      </c>
      <c r="P385" s="117">
        <v>0</v>
      </c>
      <c r="Q385" s="117">
        <v>0</v>
      </c>
      <c r="R385" s="118" t="s">
        <v>794</v>
      </c>
      <c r="S385" s="116">
        <v>11126001</v>
      </c>
      <c r="T385" s="100"/>
      <c r="U385" s="100"/>
      <c r="V385" s="100"/>
      <c r="W385" s="100"/>
      <c r="X385" s="100"/>
      <c r="Y385" s="100"/>
      <c r="Z385" s="100"/>
      <c r="AA385" s="101"/>
      <c r="AB385" s="101"/>
    </row>
    <row r="386" spans="1:28" ht="15">
      <c r="A386" s="109" t="str">
        <f>INDEX('Tabel 3.1'!$C$9:$C$579,MATCH('Data -enkelt, resultat'!S382,'Tabel 3.1'!$IV$9:$IV$579,0))&amp;" - "&amp;INDEX('Tabel 3.1'!$D$9:$D$579,MATCH('Data -enkelt, resultat'!S382,'Tabel 3.1'!$IV$9:$IV$579,0))</f>
        <v>Nykredit Invest - Taktisk Allokering</v>
      </c>
      <c r="B386" s="116">
        <v>201412</v>
      </c>
      <c r="C386" s="116">
        <v>11126</v>
      </c>
      <c r="D386" s="116">
        <v>2</v>
      </c>
      <c r="E386" s="117">
        <v>8215000</v>
      </c>
      <c r="F386" s="117">
        <v>15000</v>
      </c>
      <c r="G386" s="117">
        <v>0</v>
      </c>
      <c r="H386" s="117">
        <v>9161000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2000</v>
      </c>
      <c r="O386" s="117">
        <v>1046000</v>
      </c>
      <c r="P386" s="117">
        <v>0</v>
      </c>
      <c r="Q386" s="117">
        <v>0</v>
      </c>
      <c r="R386" s="118" t="s">
        <v>794</v>
      </c>
      <c r="S386" s="116">
        <v>11126002</v>
      </c>
      <c r="T386" s="100"/>
      <c r="U386" s="100"/>
      <c r="V386" s="100"/>
      <c r="W386" s="100"/>
      <c r="X386" s="100"/>
      <c r="Y386" s="100"/>
      <c r="Z386" s="100"/>
      <c r="AA386" s="101"/>
      <c r="AB386" s="101"/>
    </row>
    <row r="387" spans="1:28" ht="15">
      <c r="A387" s="109" t="str">
        <f>INDEX('Tabel 3.1'!$C$9:$C$579,MATCH('Data -enkelt, resultat'!S383,'Tabel 3.1'!$IV$9:$IV$579,0))&amp;" - "&amp;INDEX('Tabel 3.1'!$D$9:$D$579,MATCH('Data -enkelt, resultat'!S383,'Tabel 3.1'!$IV$9:$IV$579,0))</f>
        <v>Nykredit Invest - Europæiske Virksomhedsobligationer SRI</v>
      </c>
      <c r="B387" s="116">
        <v>201412</v>
      </c>
      <c r="C387" s="116">
        <v>11127</v>
      </c>
      <c r="D387" s="116">
        <v>1</v>
      </c>
      <c r="E387" s="117">
        <v>0</v>
      </c>
      <c r="F387" s="117">
        <v>0</v>
      </c>
      <c r="G387" s="117">
        <v>7042000</v>
      </c>
      <c r="H387" s="117">
        <v>0</v>
      </c>
      <c r="I387" s="117">
        <v>32858000</v>
      </c>
      <c r="J387" s="117">
        <v>0</v>
      </c>
      <c r="K387" s="117">
        <v>0</v>
      </c>
      <c r="L387" s="117">
        <v>0</v>
      </c>
      <c r="M387" s="117">
        <v>17000</v>
      </c>
      <c r="N387" s="117">
        <v>1916000</v>
      </c>
      <c r="O387" s="117">
        <v>4727000</v>
      </c>
      <c r="P387" s="117">
        <v>0</v>
      </c>
      <c r="Q387" s="117">
        <v>759000</v>
      </c>
      <c r="R387" s="118" t="s">
        <v>794</v>
      </c>
      <c r="S387" s="116">
        <v>11127001</v>
      </c>
      <c r="T387" s="100"/>
      <c r="U387" s="100"/>
      <c r="V387" s="100"/>
      <c r="W387" s="100"/>
      <c r="X387" s="100"/>
      <c r="Y387" s="100"/>
      <c r="Z387" s="100"/>
      <c r="AA387" s="101"/>
      <c r="AB387" s="101"/>
    </row>
    <row r="388" spans="1:28" ht="15">
      <c r="A388" s="109" t="str">
        <f>INDEX('Tabel 3.1'!$C$9:$C$579,MATCH('Data -enkelt, resultat'!S384,'Tabel 3.1'!$IV$9:$IV$579,0))&amp;" - "&amp;INDEX('Tabel 3.1'!$D$9:$D$579,MATCH('Data -enkelt, resultat'!S384,'Tabel 3.1'!$IV$9:$IV$579,0))</f>
        <v>Nykredit Invest - Danske obligationer Basis</v>
      </c>
      <c r="B388" s="116">
        <v>201412</v>
      </c>
      <c r="C388" s="116">
        <v>11127</v>
      </c>
      <c r="D388" s="116">
        <v>3</v>
      </c>
      <c r="E388" s="117">
        <v>80281000</v>
      </c>
      <c r="F388" s="117">
        <v>0</v>
      </c>
      <c r="G388" s="117">
        <v>0</v>
      </c>
      <c r="H388" s="117">
        <v>17622000</v>
      </c>
      <c r="I388" s="117">
        <v>0</v>
      </c>
      <c r="J388" s="117">
        <v>0</v>
      </c>
      <c r="K388" s="117">
        <v>-15032000</v>
      </c>
      <c r="L388" s="117">
        <v>-1271000</v>
      </c>
      <c r="M388" s="117">
        <v>0</v>
      </c>
      <c r="N388" s="117">
        <v>189000</v>
      </c>
      <c r="O388" s="117">
        <v>17486000</v>
      </c>
      <c r="P388" s="117">
        <v>0</v>
      </c>
      <c r="Q388" s="117">
        <v>0</v>
      </c>
      <c r="R388" s="118" t="s">
        <v>794</v>
      </c>
      <c r="S388" s="116">
        <v>11127003</v>
      </c>
      <c r="T388" s="100"/>
      <c r="U388" s="100"/>
      <c r="V388" s="100"/>
      <c r="W388" s="100"/>
      <c r="X388" s="100"/>
      <c r="Y388" s="100"/>
      <c r="Z388" s="100"/>
      <c r="AA388" s="101"/>
      <c r="AB388" s="101"/>
    </row>
    <row r="389" spans="1:28" ht="15">
      <c r="A389" s="109" t="str">
        <f>INDEX('Tabel 3.1'!$C$9:$C$579,MATCH('Data -enkelt, resultat'!S385,'Tabel 3.1'!$IV$9:$IV$579,0))&amp;" - "&amp;INDEX('Tabel 3.1'!$D$9:$D$579,MATCH('Data -enkelt, resultat'!S385,'Tabel 3.1'!$IV$9:$IV$579,0))</f>
        <v>Nordea Invest Kommune - Kommune I</v>
      </c>
      <c r="B389" s="116">
        <v>201412</v>
      </c>
      <c r="C389" s="116">
        <v>11127</v>
      </c>
      <c r="D389" s="116">
        <v>4</v>
      </c>
      <c r="E389" s="117">
        <v>0</v>
      </c>
      <c r="F389" s="117">
        <v>0</v>
      </c>
      <c r="G389" s="117">
        <v>3921000</v>
      </c>
      <c r="H389" s="117">
        <v>0</v>
      </c>
      <c r="I389" s="117">
        <v>5597000</v>
      </c>
      <c r="J389" s="117">
        <v>0</v>
      </c>
      <c r="K389" s="117">
        <v>0</v>
      </c>
      <c r="L389" s="117">
        <v>0</v>
      </c>
      <c r="M389" s="117">
        <v>-1000</v>
      </c>
      <c r="N389" s="117">
        <v>480000</v>
      </c>
      <c r="O389" s="117">
        <v>1754000</v>
      </c>
      <c r="P389" s="117">
        <v>0</v>
      </c>
      <c r="Q389" s="117">
        <v>486000</v>
      </c>
      <c r="R389" s="118" t="s">
        <v>794</v>
      </c>
      <c r="S389" s="116">
        <v>11127004</v>
      </c>
      <c r="T389" s="100"/>
      <c r="U389" s="100"/>
      <c r="V389" s="100"/>
      <c r="W389" s="100"/>
      <c r="X389" s="100"/>
      <c r="Y389" s="100"/>
      <c r="Z389" s="100"/>
      <c r="AA389" s="101"/>
      <c r="AB389" s="101"/>
    </row>
    <row r="390" spans="1:28" ht="15">
      <c r="A390" s="109" t="str">
        <f>INDEX('Tabel 3.1'!$C$9:$C$579,MATCH('Data -enkelt, resultat'!S386,'Tabel 3.1'!$IV$9:$IV$579,0))&amp;" - "&amp;INDEX('Tabel 3.1'!$D$9:$D$579,MATCH('Data -enkelt, resultat'!S386,'Tabel 3.1'!$IV$9:$IV$579,0))</f>
        <v>Nordea Invest Kommune - Kommune II</v>
      </c>
      <c r="B390" s="116">
        <v>201412</v>
      </c>
      <c r="C390" s="116">
        <v>11127</v>
      </c>
      <c r="D390" s="116">
        <v>5</v>
      </c>
      <c r="E390" s="117">
        <v>73297000</v>
      </c>
      <c r="F390" s="117">
        <v>0</v>
      </c>
      <c r="G390" s="117">
        <v>0</v>
      </c>
      <c r="H390" s="117">
        <v>98521000</v>
      </c>
      <c r="I390" s="117">
        <v>0</v>
      </c>
      <c r="J390" s="117">
        <v>0</v>
      </c>
      <c r="K390" s="117">
        <v>-59162000</v>
      </c>
      <c r="L390" s="117">
        <v>-5891000</v>
      </c>
      <c r="M390" s="117">
        <v>0</v>
      </c>
      <c r="N390" s="117">
        <v>282000</v>
      </c>
      <c r="O390" s="117">
        <v>8285000</v>
      </c>
      <c r="P390" s="117">
        <v>0</v>
      </c>
      <c r="Q390" s="117">
        <v>0</v>
      </c>
      <c r="R390" s="118" t="s">
        <v>794</v>
      </c>
      <c r="S390" s="116">
        <v>11127005</v>
      </c>
      <c r="T390" s="100"/>
      <c r="U390" s="100"/>
      <c r="V390" s="100"/>
      <c r="W390" s="100"/>
      <c r="X390" s="100"/>
      <c r="Y390" s="100"/>
      <c r="Z390" s="100"/>
      <c r="AA390" s="101"/>
      <c r="AB390" s="101"/>
    </row>
    <row r="391" spans="1:28" ht="15">
      <c r="A391" s="109" t="str">
        <f>INDEX('Tabel 3.1'!$C$9:$C$579,MATCH('Data -enkelt, resultat'!S387,'Tabel 3.1'!$IV$9:$IV$579,0))&amp;" - "&amp;INDEX('Tabel 3.1'!$D$9:$D$579,MATCH('Data -enkelt, resultat'!S387,'Tabel 3.1'!$IV$9:$IV$579,0))</f>
        <v>Gudme Raaschou - Selection</v>
      </c>
      <c r="B391" s="116">
        <v>201412</v>
      </c>
      <c r="C391" s="116">
        <v>11127</v>
      </c>
      <c r="D391" s="116">
        <v>6</v>
      </c>
      <c r="E391" s="117">
        <v>0</v>
      </c>
      <c r="F391" s="117">
        <v>0</v>
      </c>
      <c r="G391" s="117">
        <v>2511000</v>
      </c>
      <c r="H391" s="117">
        <v>0</v>
      </c>
      <c r="I391" s="117">
        <v>27042000</v>
      </c>
      <c r="J391" s="117">
        <v>0</v>
      </c>
      <c r="K391" s="117">
        <v>0</v>
      </c>
      <c r="L391" s="117">
        <v>0</v>
      </c>
      <c r="M391" s="117">
        <v>0</v>
      </c>
      <c r="N391" s="117">
        <v>758000</v>
      </c>
      <c r="O391" s="117">
        <v>2285000</v>
      </c>
      <c r="P391" s="117">
        <v>0</v>
      </c>
      <c r="Q391" s="117">
        <v>49000</v>
      </c>
      <c r="R391" s="118" t="s">
        <v>794</v>
      </c>
      <c r="S391" s="116">
        <v>11127006</v>
      </c>
      <c r="T391" s="100"/>
      <c r="U391" s="100"/>
      <c r="V391" s="100"/>
      <c r="W391" s="100"/>
      <c r="X391" s="100"/>
      <c r="Y391" s="100"/>
      <c r="Z391" s="100"/>
      <c r="AA391" s="101"/>
      <c r="AB391" s="101"/>
    </row>
    <row r="392" spans="1:28" ht="15">
      <c r="A392" s="109" t="str">
        <f>INDEX('Tabel 3.1'!$C$9:$C$579,MATCH('Data -enkelt, resultat'!S388,'Tabel 3.1'!$IV$9:$IV$579,0))&amp;" - "&amp;INDEX('Tabel 3.1'!$D$9:$D$579,MATCH('Data -enkelt, resultat'!S388,'Tabel 3.1'!$IV$9:$IV$579,0))</f>
        <v>Gudme Raaschou - European High Yield</v>
      </c>
      <c r="B392" s="116">
        <v>201412</v>
      </c>
      <c r="C392" s="116">
        <v>11127</v>
      </c>
      <c r="D392" s="116">
        <v>7</v>
      </c>
      <c r="E392" s="117">
        <v>0</v>
      </c>
      <c r="F392" s="117">
        <v>0</v>
      </c>
      <c r="G392" s="117">
        <v>39509000</v>
      </c>
      <c r="H392" s="117">
        <v>0</v>
      </c>
      <c r="I392" s="117">
        <v>108608000</v>
      </c>
      <c r="J392" s="117">
        <v>0</v>
      </c>
      <c r="K392" s="117">
        <v>0</v>
      </c>
      <c r="L392" s="117">
        <v>3146000</v>
      </c>
      <c r="M392" s="117">
        <v>-4000</v>
      </c>
      <c r="N392" s="117">
        <v>2884000</v>
      </c>
      <c r="O392" s="117">
        <v>13119000</v>
      </c>
      <c r="P392" s="117">
        <v>0</v>
      </c>
      <c r="Q392" s="117">
        <v>3832000</v>
      </c>
      <c r="R392" s="118" t="s">
        <v>794</v>
      </c>
      <c r="S392" s="116">
        <v>11127007</v>
      </c>
      <c r="T392" s="100"/>
      <c r="U392" s="100"/>
      <c r="V392" s="100"/>
      <c r="W392" s="100"/>
      <c r="X392" s="100"/>
      <c r="Y392" s="100"/>
      <c r="Z392" s="100"/>
      <c r="AA392" s="101"/>
      <c r="AB392" s="101"/>
    </row>
    <row r="393" spans="1:28" ht="15">
      <c r="A393" s="109" t="str">
        <f>INDEX('Tabel 3.1'!$C$9:$C$579,MATCH('Data -enkelt, resultat'!S389,'Tabel 3.1'!$IV$9:$IV$579,0))&amp;" - "&amp;INDEX('Tabel 3.1'!$D$9:$D$579,MATCH('Data -enkelt, resultat'!S389,'Tabel 3.1'!$IV$9:$IV$579,0))</f>
        <v>Gudme Raaschou - Nordic Alpha</v>
      </c>
      <c r="B393" s="116">
        <v>201412</v>
      </c>
      <c r="C393" s="116">
        <v>11127</v>
      </c>
      <c r="D393" s="116">
        <v>8</v>
      </c>
      <c r="E393" s="117">
        <v>34088000</v>
      </c>
      <c r="F393" s="117">
        <v>0</v>
      </c>
      <c r="G393" s="117">
        <v>0</v>
      </c>
      <c r="H393" s="117">
        <v>28137000</v>
      </c>
      <c r="I393" s="117">
        <v>0</v>
      </c>
      <c r="J393" s="117">
        <v>0</v>
      </c>
      <c r="K393" s="117">
        <v>-69368000</v>
      </c>
      <c r="L393" s="117">
        <v>-2217000</v>
      </c>
      <c r="M393" s="117">
        <v>0</v>
      </c>
      <c r="N393" s="117">
        <v>114000</v>
      </c>
      <c r="O393" s="117">
        <v>8140000</v>
      </c>
      <c r="P393" s="117">
        <v>0</v>
      </c>
      <c r="Q393" s="117">
        <v>0</v>
      </c>
      <c r="R393" s="118" t="s">
        <v>794</v>
      </c>
      <c r="S393" s="116">
        <v>11127008</v>
      </c>
      <c r="T393" s="100"/>
      <c r="U393" s="100"/>
      <c r="V393" s="100"/>
      <c r="W393" s="100"/>
      <c r="X393" s="100"/>
      <c r="Y393" s="100"/>
      <c r="Z393" s="100"/>
      <c r="AA393" s="101"/>
      <c r="AB393" s="101"/>
    </row>
    <row r="394" spans="1:28" ht="15">
      <c r="A394" s="109" t="str">
        <f>INDEX('Tabel 3.1'!$C$9:$C$579,MATCH('Data -enkelt, resultat'!S390,'Tabel 3.1'!$IV$9:$IV$579,0))&amp;" - "&amp;INDEX('Tabel 3.1'!$D$9:$D$579,MATCH('Data -enkelt, resultat'!S390,'Tabel 3.1'!$IV$9:$IV$579,0))</f>
        <v>Gudme Raaschou - US High Yield</v>
      </c>
      <c r="B394" s="116">
        <v>201412</v>
      </c>
      <c r="C394" s="116">
        <v>11127</v>
      </c>
      <c r="D394" s="116">
        <v>9</v>
      </c>
      <c r="E394" s="117">
        <v>0</v>
      </c>
      <c r="F394" s="117">
        <v>0</v>
      </c>
      <c r="G394" s="117">
        <v>4920000</v>
      </c>
      <c r="H394" s="117">
        <v>0</v>
      </c>
      <c r="I394" s="117">
        <v>7514000</v>
      </c>
      <c r="J394" s="117">
        <v>0</v>
      </c>
      <c r="K394" s="117">
        <v>0</v>
      </c>
      <c r="L394" s="117">
        <v>0</v>
      </c>
      <c r="M394" s="117">
        <v>1000</v>
      </c>
      <c r="N394" s="117">
        <v>621000</v>
      </c>
      <c r="O394" s="117">
        <v>2126000</v>
      </c>
      <c r="P394" s="117">
        <v>0</v>
      </c>
      <c r="Q394" s="117">
        <v>420000</v>
      </c>
      <c r="R394" s="118" t="s">
        <v>794</v>
      </c>
      <c r="S394" s="116">
        <v>11127009</v>
      </c>
      <c r="T394" s="100"/>
      <c r="U394" s="100"/>
      <c r="V394" s="100"/>
      <c r="W394" s="100"/>
      <c r="X394" s="100"/>
      <c r="Y394" s="100"/>
      <c r="Z394" s="100"/>
      <c r="AA394" s="101"/>
      <c r="AB394" s="101"/>
    </row>
    <row r="395" spans="1:28" ht="15">
      <c r="A395" s="109" t="str">
        <f>INDEX('Tabel 3.1'!$C$9:$C$579,MATCH('Data -enkelt, resultat'!S391,'Tabel 3.1'!$IV$9:$IV$579,0))&amp;" - "&amp;INDEX('Tabel 3.1'!$D$9:$D$579,MATCH('Data -enkelt, resultat'!S391,'Tabel 3.1'!$IV$9:$IV$579,0))</f>
        <v>Gudme Raaschou - Danske Aktier</v>
      </c>
      <c r="B395" s="116">
        <v>201412</v>
      </c>
      <c r="C395" s="116">
        <v>11129</v>
      </c>
      <c r="D395" s="116">
        <v>1</v>
      </c>
      <c r="E395" s="117">
        <v>35142000</v>
      </c>
      <c r="F395" s="117">
        <v>0</v>
      </c>
      <c r="G395" s="117">
        <v>0</v>
      </c>
      <c r="H395" s="117">
        <v>10521000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266000</v>
      </c>
      <c r="O395" s="117">
        <v>2784000</v>
      </c>
      <c r="P395" s="117">
        <v>0</v>
      </c>
      <c r="Q395" s="117">
        <v>0</v>
      </c>
      <c r="R395" s="118" t="s">
        <v>794</v>
      </c>
      <c r="S395" s="116">
        <v>11129001</v>
      </c>
      <c r="T395" s="100"/>
      <c r="U395" s="100"/>
      <c r="V395" s="100"/>
      <c r="W395" s="100"/>
      <c r="X395" s="100"/>
      <c r="Y395" s="100"/>
      <c r="Z395" s="100"/>
      <c r="AA395" s="101"/>
      <c r="AB395" s="101"/>
    </row>
    <row r="396" spans="1:28" ht="15">
      <c r="A396" s="109" t="str">
        <f>INDEX('Tabel 3.1'!$C$9:$C$579,MATCH('Data -enkelt, resultat'!S392,'Tabel 3.1'!$IV$9:$IV$579,0))&amp;" - "&amp;INDEX('Tabel 3.1'!$D$9:$D$579,MATCH('Data -enkelt, resultat'!S392,'Tabel 3.1'!$IV$9:$IV$579,0))</f>
        <v>Gudme Raaschou - Emerging Markets Aktier</v>
      </c>
      <c r="B396" s="116">
        <v>201412</v>
      </c>
      <c r="C396" s="116">
        <v>11130</v>
      </c>
      <c r="D396" s="116">
        <v>5</v>
      </c>
      <c r="E396" s="117">
        <v>0</v>
      </c>
      <c r="F396" s="117">
        <v>0</v>
      </c>
      <c r="G396" s="117">
        <v>3265000</v>
      </c>
      <c r="H396" s="117">
        <v>0</v>
      </c>
      <c r="I396" s="117">
        <v>74397000</v>
      </c>
      <c r="J396" s="117">
        <v>0</v>
      </c>
      <c r="K396" s="117">
        <v>0</v>
      </c>
      <c r="L396" s="117">
        <v>0</v>
      </c>
      <c r="M396" s="117">
        <v>0</v>
      </c>
      <c r="N396" s="117">
        <v>322000</v>
      </c>
      <c r="O396" s="117">
        <v>5848000</v>
      </c>
      <c r="P396" s="117">
        <v>0</v>
      </c>
      <c r="Q396" s="117">
        <v>165000</v>
      </c>
      <c r="R396" s="118" t="s">
        <v>794</v>
      </c>
      <c r="S396" s="116">
        <v>11130005</v>
      </c>
      <c r="T396" s="100"/>
      <c r="U396" s="100"/>
      <c r="V396" s="100"/>
      <c r="W396" s="100"/>
      <c r="X396" s="100"/>
      <c r="Y396" s="100"/>
      <c r="Z396" s="100"/>
      <c r="AA396" s="101"/>
      <c r="AB396" s="101"/>
    </row>
    <row r="397" spans="1:28" ht="15">
      <c r="A397" s="109" t="str">
        <f>INDEX('Tabel 3.1'!$C$9:$C$579,MATCH('Data -enkelt, resultat'!S393,'Tabel 3.1'!$IV$9:$IV$579,0))&amp;" - "&amp;INDEX('Tabel 3.1'!$D$9:$D$579,MATCH('Data -enkelt, resultat'!S393,'Tabel 3.1'!$IV$9:$IV$579,0))</f>
        <v>Gudme Raaschou - Emerging Markets Debt</v>
      </c>
      <c r="B397" s="116">
        <v>201412</v>
      </c>
      <c r="C397" s="116">
        <v>11130</v>
      </c>
      <c r="D397" s="116">
        <v>6</v>
      </c>
      <c r="E397" s="117">
        <v>0</v>
      </c>
      <c r="F397" s="117">
        <v>0</v>
      </c>
      <c r="G397" s="117">
        <v>595000</v>
      </c>
      <c r="H397" s="117">
        <v>0</v>
      </c>
      <c r="I397" s="117">
        <v>22992000</v>
      </c>
      <c r="J397" s="117">
        <v>0</v>
      </c>
      <c r="K397" s="117">
        <v>0</v>
      </c>
      <c r="L397" s="117">
        <v>0</v>
      </c>
      <c r="M397" s="117">
        <v>0</v>
      </c>
      <c r="N397" s="117">
        <v>80000</v>
      </c>
      <c r="O397" s="117">
        <v>2063000</v>
      </c>
      <c r="P397" s="117">
        <v>0</v>
      </c>
      <c r="Q397" s="117">
        <v>93000</v>
      </c>
      <c r="R397" s="118" t="s">
        <v>794</v>
      </c>
      <c r="S397" s="116">
        <v>11130006</v>
      </c>
      <c r="T397" s="100"/>
      <c r="U397" s="100"/>
      <c r="V397" s="100"/>
      <c r="W397" s="100"/>
      <c r="X397" s="100"/>
      <c r="Y397" s="100"/>
      <c r="Z397" s="100"/>
      <c r="AA397" s="101"/>
      <c r="AB397" s="101"/>
    </row>
    <row r="398" spans="1:28" ht="15">
      <c r="A398" s="109" t="str">
        <f>INDEX('Tabel 3.1'!$C$9:$C$579,MATCH('Data -enkelt, resultat'!S394,'Tabel 3.1'!$IV$9:$IV$579,0))&amp;" - "&amp;INDEX('Tabel 3.1'!$D$9:$D$579,MATCH('Data -enkelt, resultat'!S394,'Tabel 3.1'!$IV$9:$IV$579,0))</f>
        <v>Gudme Raaschou - Classics</v>
      </c>
      <c r="B398" s="116">
        <v>201412</v>
      </c>
      <c r="C398" s="116">
        <v>11135</v>
      </c>
      <c r="D398" s="116">
        <v>1</v>
      </c>
      <c r="E398" s="117">
        <v>0</v>
      </c>
      <c r="F398" s="117">
        <v>8000</v>
      </c>
      <c r="G398" s="117">
        <v>18491000</v>
      </c>
      <c r="H398" s="117">
        <v>0</v>
      </c>
      <c r="I398" s="117">
        <v>104510000</v>
      </c>
      <c r="J398" s="117">
        <v>0</v>
      </c>
      <c r="K398" s="117">
        <v>0</v>
      </c>
      <c r="L398" s="117">
        <v>0</v>
      </c>
      <c r="M398" s="117">
        <v>75000</v>
      </c>
      <c r="N398" s="117">
        <v>350000</v>
      </c>
      <c r="O398" s="117">
        <v>12409000</v>
      </c>
      <c r="P398" s="117">
        <v>0</v>
      </c>
      <c r="Q398" s="117">
        <v>2019000</v>
      </c>
      <c r="R398" s="118" t="s">
        <v>794</v>
      </c>
      <c r="S398" s="116">
        <v>11135001</v>
      </c>
      <c r="T398" s="100"/>
      <c r="U398" s="100"/>
      <c r="V398" s="100"/>
      <c r="W398" s="100"/>
      <c r="X398" s="100"/>
      <c r="Y398" s="100"/>
      <c r="Z398" s="100"/>
      <c r="AA398" s="101"/>
      <c r="AB398" s="101"/>
    </row>
    <row r="399" spans="1:28" ht="15">
      <c r="A399" s="109" t="str">
        <f>INDEX('Tabel 3.1'!$C$9:$C$579,MATCH('Data -enkelt, resultat'!S395,'Tabel 3.1'!$IV$9:$IV$579,0))&amp;" - "&amp;INDEX('Tabel 3.1'!$D$9:$D$579,MATCH('Data -enkelt, resultat'!S395,'Tabel 3.1'!$IV$9:$IV$579,0))</f>
        <v>AL Invest Obligationspleje - AL Invest Obligationspleje</v>
      </c>
      <c r="B399" s="116">
        <v>201412</v>
      </c>
      <c r="C399" s="116">
        <v>11138</v>
      </c>
      <c r="D399" s="116">
        <v>3</v>
      </c>
      <c r="E399" s="117">
        <v>21640000</v>
      </c>
      <c r="F399" s="117">
        <v>0</v>
      </c>
      <c r="G399" s="117">
        <v>0</v>
      </c>
      <c r="H399" s="117">
        <v>117514000</v>
      </c>
      <c r="I399" s="117">
        <v>0</v>
      </c>
      <c r="J399" s="117">
        <v>0</v>
      </c>
      <c r="K399" s="117">
        <v>-77090000</v>
      </c>
      <c r="L399" s="117">
        <v>-163000</v>
      </c>
      <c r="M399" s="117">
        <v>-50000</v>
      </c>
      <c r="N399" s="117">
        <v>1742000</v>
      </c>
      <c r="O399" s="117">
        <v>9767000</v>
      </c>
      <c r="P399" s="117">
        <v>0</v>
      </c>
      <c r="Q399" s="117">
        <v>0</v>
      </c>
      <c r="R399" s="118" t="s">
        <v>794</v>
      </c>
      <c r="S399" s="116">
        <v>11138003</v>
      </c>
      <c r="T399" s="100"/>
      <c r="U399" s="100"/>
      <c r="V399" s="100"/>
      <c r="W399" s="100"/>
      <c r="X399" s="100"/>
      <c r="Y399" s="100"/>
      <c r="Z399" s="100"/>
      <c r="AA399" s="101"/>
      <c r="AB399" s="101"/>
    </row>
    <row r="400" spans="1:28" ht="15">
      <c r="A400" s="109" t="str">
        <f>INDEX('Tabel 3.1'!$C$9:$C$579,MATCH('Data -enkelt, resultat'!S396,'Tabel 3.1'!$IV$9:$IV$579,0))&amp;" - "&amp;INDEX('Tabel 3.1'!$D$9:$D$579,MATCH('Data -enkelt, resultat'!S396,'Tabel 3.1'!$IV$9:$IV$579,0))</f>
        <v>Fundamental Invest - Stock Pick</v>
      </c>
      <c r="B400" s="116">
        <v>201412</v>
      </c>
      <c r="C400" s="116">
        <v>11138</v>
      </c>
      <c r="D400" s="116">
        <v>4</v>
      </c>
      <c r="E400" s="117">
        <v>-6000</v>
      </c>
      <c r="F400" s="117">
        <v>0</v>
      </c>
      <c r="G400" s="117">
        <v>14708000</v>
      </c>
      <c r="H400" s="117">
        <v>0</v>
      </c>
      <c r="I400" s="117">
        <v>-19701000</v>
      </c>
      <c r="J400" s="117">
        <v>0</v>
      </c>
      <c r="K400" s="117">
        <v>0</v>
      </c>
      <c r="L400" s="117">
        <v>-4000</v>
      </c>
      <c r="M400" s="117">
        <v>10000</v>
      </c>
      <c r="N400" s="117">
        <v>685000</v>
      </c>
      <c r="O400" s="117">
        <v>6534000</v>
      </c>
      <c r="P400" s="117">
        <v>0</v>
      </c>
      <c r="Q400" s="117">
        <v>1050000</v>
      </c>
      <c r="R400" s="118" t="s">
        <v>794</v>
      </c>
      <c r="S400" s="116">
        <v>11138004</v>
      </c>
      <c r="T400" s="100"/>
      <c r="U400" s="100"/>
      <c r="V400" s="100"/>
      <c r="W400" s="100"/>
      <c r="X400" s="100"/>
      <c r="Y400" s="100"/>
      <c r="Z400" s="100"/>
      <c r="AA400" s="101"/>
      <c r="AB400" s="101"/>
    </row>
    <row r="401" spans="1:28" ht="15">
      <c r="A401" s="109" t="str">
        <f>INDEX('Tabel 3.1'!$C$9:$C$579,MATCH('Data -enkelt, resultat'!S397,'Tabel 3.1'!$IV$9:$IV$579,0))&amp;" - "&amp;INDEX('Tabel 3.1'!$D$9:$D$579,MATCH('Data -enkelt, resultat'!S397,'Tabel 3.1'!$IV$9:$IV$579,0))</f>
        <v>Fundamental Invest - Stock Pick II Akkumulerende</v>
      </c>
      <c r="B401" s="116">
        <v>201412</v>
      </c>
      <c r="C401" s="116">
        <v>11138</v>
      </c>
      <c r="D401" s="116">
        <v>6</v>
      </c>
      <c r="E401" s="117">
        <v>161943000</v>
      </c>
      <c r="F401" s="117">
        <v>0</v>
      </c>
      <c r="G401" s="117">
        <v>0</v>
      </c>
      <c r="H401" s="117">
        <v>45304000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3271000</v>
      </c>
      <c r="O401" s="117">
        <v>32467000</v>
      </c>
      <c r="P401" s="117">
        <v>0</v>
      </c>
      <c r="Q401" s="117">
        <v>0</v>
      </c>
      <c r="R401" s="118" t="s">
        <v>794</v>
      </c>
      <c r="S401" s="116">
        <v>11138006</v>
      </c>
      <c r="T401" s="100"/>
      <c r="U401" s="100"/>
      <c r="V401" s="100"/>
      <c r="W401" s="100"/>
      <c r="X401" s="100"/>
      <c r="Y401" s="100"/>
      <c r="Z401" s="100"/>
      <c r="AA401" s="101"/>
      <c r="AB401" s="101"/>
    </row>
    <row r="402" spans="1:28" ht="15">
      <c r="A402" s="109" t="str">
        <f>INDEX('Tabel 3.1'!$C$9:$C$579,MATCH('Data -enkelt, resultat'!S398,'Tabel 3.1'!$IV$9:$IV$579,0))&amp;" - "&amp;INDEX('Tabel 3.1'!$D$9:$D$579,MATCH('Data -enkelt, resultat'!S398,'Tabel 3.1'!$IV$9:$IV$579,0))</f>
        <v>Indeks - Global</v>
      </c>
      <c r="B402" s="116">
        <v>201412</v>
      </c>
      <c r="C402" s="116">
        <v>11138</v>
      </c>
      <c r="D402" s="116">
        <v>7</v>
      </c>
      <c r="E402" s="117">
        <v>284045000</v>
      </c>
      <c r="F402" s="117">
        <v>0</v>
      </c>
      <c r="G402" s="117">
        <v>0</v>
      </c>
      <c r="H402" s="117">
        <v>595071000</v>
      </c>
      <c r="I402" s="117">
        <v>0</v>
      </c>
      <c r="J402" s="117">
        <v>0</v>
      </c>
      <c r="K402" s="117">
        <v>-618615000</v>
      </c>
      <c r="L402" s="117">
        <v>8474000</v>
      </c>
      <c r="M402" s="117">
        <v>8000</v>
      </c>
      <c r="N402" s="117">
        <v>3756000</v>
      </c>
      <c r="O402" s="117">
        <v>61441000</v>
      </c>
      <c r="P402" s="117">
        <v>0</v>
      </c>
      <c r="Q402" s="117">
        <v>0</v>
      </c>
      <c r="R402" s="118" t="s">
        <v>794</v>
      </c>
      <c r="S402" s="116">
        <v>11138007</v>
      </c>
      <c r="T402" s="100"/>
      <c r="U402" s="100"/>
      <c r="V402" s="100"/>
      <c r="W402" s="100"/>
      <c r="X402" s="100"/>
      <c r="Y402" s="100"/>
      <c r="Z402" s="100"/>
      <c r="AA402" s="101"/>
      <c r="AB402" s="101"/>
    </row>
    <row r="403" spans="1:28" ht="15">
      <c r="A403" s="109" t="str">
        <f>INDEX('Tabel 3.1'!$C$9:$C$579,MATCH('Data -enkelt, resultat'!S399,'Tabel 3.1'!$IV$9:$IV$579,0))&amp;" - "&amp;INDEX('Tabel 3.1'!$D$9:$D$579,MATCH('Data -enkelt, resultat'!S399,'Tabel 3.1'!$IV$9:$IV$579,0))</f>
        <v>BankInvest - Udenlandske Obligationer</v>
      </c>
      <c r="B403" s="116">
        <v>201412</v>
      </c>
      <c r="C403" s="116">
        <v>11138</v>
      </c>
      <c r="D403" s="116">
        <v>12</v>
      </c>
      <c r="E403" s="117">
        <v>36000</v>
      </c>
      <c r="F403" s="117">
        <v>0</v>
      </c>
      <c r="G403" s="117">
        <v>49581000</v>
      </c>
      <c r="H403" s="117">
        <v>0</v>
      </c>
      <c r="I403" s="117">
        <v>189507000</v>
      </c>
      <c r="J403" s="117">
        <v>0</v>
      </c>
      <c r="K403" s="117">
        <v>0</v>
      </c>
      <c r="L403" s="117">
        <v>2629000</v>
      </c>
      <c r="M403" s="117">
        <v>76000</v>
      </c>
      <c r="N403" s="117">
        <v>4669000</v>
      </c>
      <c r="O403" s="117">
        <v>22292000</v>
      </c>
      <c r="P403" s="117">
        <v>0</v>
      </c>
      <c r="Q403" s="117">
        <v>2943000</v>
      </c>
      <c r="R403" s="118" t="s">
        <v>794</v>
      </c>
      <c r="S403" s="116">
        <v>11138012</v>
      </c>
      <c r="T403" s="100"/>
      <c r="U403" s="100"/>
      <c r="V403" s="100"/>
      <c r="W403" s="100"/>
      <c r="X403" s="100"/>
      <c r="Y403" s="100"/>
      <c r="Z403" s="100"/>
      <c r="AA403" s="101"/>
      <c r="AB403" s="101"/>
    </row>
    <row r="404" spans="1:28" ht="15">
      <c r="A404" s="109" t="str">
        <f>INDEX('Tabel 3.1'!$C$9:$C$579,MATCH('Data -enkelt, resultat'!S400,'Tabel 3.1'!$IV$9:$IV$579,0))&amp;" - "&amp;INDEX('Tabel 3.1'!$D$9:$D$579,MATCH('Data -enkelt, resultat'!S400,'Tabel 3.1'!$IV$9:$IV$579,0))</f>
        <v>BankInvest - Latinamerika</v>
      </c>
      <c r="B404" s="116">
        <v>201412</v>
      </c>
      <c r="C404" s="116">
        <v>11138</v>
      </c>
      <c r="D404" s="116">
        <v>18</v>
      </c>
      <c r="E404" s="117">
        <v>-52000</v>
      </c>
      <c r="F404" s="117">
        <v>0</v>
      </c>
      <c r="G404" s="117">
        <v>37535000</v>
      </c>
      <c r="H404" s="117">
        <v>0</v>
      </c>
      <c r="I404" s="117">
        <v>411113000</v>
      </c>
      <c r="J404" s="117">
        <v>0</v>
      </c>
      <c r="K404" s="117">
        <v>0</v>
      </c>
      <c r="L404" s="117">
        <v>0</v>
      </c>
      <c r="M404" s="117">
        <v>0</v>
      </c>
      <c r="N404" s="117">
        <v>6806000</v>
      </c>
      <c r="O404" s="117">
        <v>37175000</v>
      </c>
      <c r="P404" s="117">
        <v>0</v>
      </c>
      <c r="Q404" s="117">
        <v>582000</v>
      </c>
      <c r="R404" s="118" t="s">
        <v>794</v>
      </c>
      <c r="S404" s="116">
        <v>11138018</v>
      </c>
      <c r="T404" s="100"/>
      <c r="U404" s="100"/>
      <c r="V404" s="100"/>
      <c r="W404" s="100"/>
      <c r="X404" s="100"/>
      <c r="Y404" s="100"/>
      <c r="Z404" s="100"/>
      <c r="AA404" s="101"/>
      <c r="AB404" s="101"/>
    </row>
    <row r="405" spans="1:28" ht="15">
      <c r="A405" s="109" t="str">
        <f>INDEX('Tabel 3.1'!$C$9:$C$579,MATCH('Data -enkelt, resultat'!S401,'Tabel 3.1'!$IV$9:$IV$579,0))&amp;" - "&amp;INDEX('Tabel 3.1'!$D$9:$D$579,MATCH('Data -enkelt, resultat'!S401,'Tabel 3.1'!$IV$9:$IV$579,0))</f>
        <v>BankInvest - Korte Danske Obligationer</v>
      </c>
      <c r="B405" s="116">
        <v>201412</v>
      </c>
      <c r="C405" s="116">
        <v>11138</v>
      </c>
      <c r="D405" s="116">
        <v>25</v>
      </c>
      <c r="E405" s="117">
        <v>32000</v>
      </c>
      <c r="F405" s="117">
        <v>0</v>
      </c>
      <c r="G405" s="117">
        <v>118569000</v>
      </c>
      <c r="H405" s="117">
        <v>552000</v>
      </c>
      <c r="I405" s="117">
        <v>96074000</v>
      </c>
      <c r="J405" s="117">
        <v>0</v>
      </c>
      <c r="K405" s="117">
        <v>0</v>
      </c>
      <c r="L405" s="117">
        <v>1185000</v>
      </c>
      <c r="M405" s="117">
        <v>41000</v>
      </c>
      <c r="N405" s="117">
        <v>14308000</v>
      </c>
      <c r="O405" s="117">
        <v>41864000</v>
      </c>
      <c r="P405" s="117">
        <v>0</v>
      </c>
      <c r="Q405" s="117">
        <v>4866000</v>
      </c>
      <c r="R405" s="118" t="s">
        <v>794</v>
      </c>
      <c r="S405" s="116">
        <v>11138025</v>
      </c>
      <c r="T405" s="100"/>
      <c r="U405" s="100"/>
      <c r="V405" s="100"/>
      <c r="W405" s="100"/>
      <c r="X405" s="100"/>
      <c r="Y405" s="100"/>
      <c r="Z405" s="100"/>
      <c r="AA405" s="101"/>
      <c r="AB405" s="101"/>
    </row>
    <row r="406" spans="1:28" ht="15">
      <c r="A406" s="109" t="str">
        <f>INDEX('Tabel 3.1'!$C$9:$C$579,MATCH('Data -enkelt, resultat'!S402,'Tabel 3.1'!$IV$9:$IV$579,0))&amp;" - "&amp;INDEX('Tabel 3.1'!$D$9:$D$579,MATCH('Data -enkelt, resultat'!S402,'Tabel 3.1'!$IV$9:$IV$579,0))</f>
        <v>BankInvest - Højrentelande</v>
      </c>
      <c r="B406" s="116">
        <v>201412</v>
      </c>
      <c r="C406" s="116">
        <v>11138</v>
      </c>
      <c r="D406" s="116">
        <v>26</v>
      </c>
      <c r="E406" s="117">
        <v>9069000</v>
      </c>
      <c r="F406" s="117">
        <v>0</v>
      </c>
      <c r="G406" s="117">
        <v>0</v>
      </c>
      <c r="H406" s="117">
        <v>-355000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226000</v>
      </c>
      <c r="O406" s="117">
        <v>1997000</v>
      </c>
      <c r="P406" s="117">
        <v>0</v>
      </c>
      <c r="Q406" s="117">
        <v>0</v>
      </c>
      <c r="R406" s="118" t="s">
        <v>794</v>
      </c>
      <c r="S406" s="116">
        <v>11138026</v>
      </c>
      <c r="T406" s="100"/>
      <c r="U406" s="100"/>
      <c r="V406" s="100"/>
      <c r="W406" s="100"/>
      <c r="X406" s="100"/>
      <c r="Y406" s="100"/>
      <c r="Z406" s="100"/>
      <c r="AA406" s="101"/>
      <c r="AB406" s="101"/>
    </row>
    <row r="407" spans="1:28" ht="15">
      <c r="A407" s="109" t="str">
        <f>INDEX('Tabel 3.1'!$C$9:$C$579,MATCH('Data -enkelt, resultat'!S403,'Tabel 3.1'!$IV$9:$IV$579,0))&amp;" - "&amp;INDEX('Tabel 3.1'!$D$9:$D$579,MATCH('Data -enkelt, resultat'!S403,'Tabel 3.1'!$IV$9:$IV$579,0))</f>
        <v>BankInvest - Asien</v>
      </c>
      <c r="B407" s="116">
        <v>201412</v>
      </c>
      <c r="C407" s="116">
        <v>11138</v>
      </c>
      <c r="D407" s="116">
        <v>27</v>
      </c>
      <c r="E407" s="117">
        <v>-38000</v>
      </c>
      <c r="F407" s="117">
        <v>0</v>
      </c>
      <c r="G407" s="117">
        <v>82775000</v>
      </c>
      <c r="H407" s="117">
        <v>0</v>
      </c>
      <c r="I407" s="117">
        <v>308353000</v>
      </c>
      <c r="J407" s="117">
        <v>0</v>
      </c>
      <c r="K407" s="117">
        <v>0</v>
      </c>
      <c r="L407" s="117">
        <v>-383000</v>
      </c>
      <c r="M407" s="117">
        <v>-2000</v>
      </c>
      <c r="N407" s="117">
        <v>7269000</v>
      </c>
      <c r="O407" s="117">
        <v>35159000</v>
      </c>
      <c r="P407" s="117">
        <v>0</v>
      </c>
      <c r="Q407" s="117">
        <v>7577000</v>
      </c>
      <c r="R407" s="118" t="s">
        <v>794</v>
      </c>
      <c r="S407" s="116">
        <v>11138027</v>
      </c>
      <c r="T407" s="100"/>
      <c r="U407" s="100"/>
      <c r="V407" s="100"/>
      <c r="W407" s="100"/>
      <c r="X407" s="100"/>
      <c r="Y407" s="100"/>
      <c r="Z407" s="100"/>
      <c r="AA407" s="101"/>
      <c r="AB407" s="101"/>
    </row>
    <row r="408" spans="1:28" ht="15">
      <c r="A408" s="109" t="str">
        <f>INDEX('Tabel 3.1'!$C$9:$C$579,MATCH('Data -enkelt, resultat'!S404,'Tabel 3.1'!$IV$9:$IV$579,0))&amp;" - "&amp;INDEX('Tabel 3.1'!$D$9:$D$579,MATCH('Data -enkelt, resultat'!S404,'Tabel 3.1'!$IV$9:$IV$579,0))</f>
        <v>BankInvest - Danmark</v>
      </c>
      <c r="B408" s="116">
        <v>201412</v>
      </c>
      <c r="C408" s="116">
        <v>11138</v>
      </c>
      <c r="D408" s="116">
        <v>29</v>
      </c>
      <c r="E408" s="117">
        <v>112095000</v>
      </c>
      <c r="F408" s="117">
        <v>0</v>
      </c>
      <c r="G408" s="117">
        <v>0</v>
      </c>
      <c r="H408" s="117">
        <v>292693000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1549000</v>
      </c>
      <c r="O408" s="117">
        <v>23833000</v>
      </c>
      <c r="P408" s="117">
        <v>0</v>
      </c>
      <c r="Q408" s="117">
        <v>0</v>
      </c>
      <c r="R408" s="118" t="s">
        <v>794</v>
      </c>
      <c r="S408" s="116">
        <v>11138029</v>
      </c>
      <c r="T408" s="100"/>
      <c r="U408" s="100"/>
      <c r="V408" s="100"/>
      <c r="W408" s="100"/>
      <c r="X408" s="100"/>
      <c r="Y408" s="100"/>
      <c r="Z408" s="100"/>
      <c r="AA408" s="101"/>
      <c r="AB408" s="101"/>
    </row>
    <row r="409" spans="1:28" ht="15">
      <c r="A409" s="109" t="str">
        <f>INDEX('Tabel 3.1'!$C$9:$C$579,MATCH('Data -enkelt, resultat'!S405,'Tabel 3.1'!$IV$9:$IV$579,0))&amp;" - "&amp;INDEX('Tabel 3.1'!$D$9:$D$579,MATCH('Data -enkelt, resultat'!S405,'Tabel 3.1'!$IV$9:$IV$579,0))</f>
        <v>BankInvest - New Emerging Markets Aktier</v>
      </c>
      <c r="B409" s="116">
        <v>201412</v>
      </c>
      <c r="C409" s="116">
        <v>11138</v>
      </c>
      <c r="D409" s="116">
        <v>30</v>
      </c>
      <c r="E409" s="117">
        <v>19958000</v>
      </c>
      <c r="F409" s="117">
        <v>0</v>
      </c>
      <c r="G409" s="117">
        <v>0</v>
      </c>
      <c r="H409" s="117">
        <v>27204000</v>
      </c>
      <c r="I409" s="117">
        <v>0</v>
      </c>
      <c r="J409" s="117">
        <v>0</v>
      </c>
      <c r="K409" s="117">
        <v>-209000</v>
      </c>
      <c r="L409" s="117">
        <v>-43000</v>
      </c>
      <c r="M409" s="117">
        <v>0</v>
      </c>
      <c r="N409" s="117">
        <v>681000</v>
      </c>
      <c r="O409" s="117">
        <v>6402000</v>
      </c>
      <c r="P409" s="117">
        <v>0</v>
      </c>
      <c r="Q409" s="117">
        <v>0</v>
      </c>
      <c r="R409" s="118" t="s">
        <v>794</v>
      </c>
      <c r="S409" s="116">
        <v>11138030</v>
      </c>
      <c r="T409" s="100"/>
      <c r="U409" s="100"/>
      <c r="V409" s="100"/>
      <c r="W409" s="100"/>
      <c r="X409" s="100"/>
      <c r="Y409" s="100"/>
      <c r="Z409" s="100"/>
      <c r="AA409" s="101"/>
      <c r="AB409" s="101"/>
    </row>
    <row r="410" spans="1:28" ht="15">
      <c r="A410" s="109" t="str">
        <f>INDEX('Tabel 3.1'!$C$9:$C$579,MATCH('Data -enkelt, resultat'!S406,'Tabel 3.1'!$IV$9:$IV$579,0))&amp;" - "&amp;INDEX('Tabel 3.1'!$D$9:$D$579,MATCH('Data -enkelt, resultat'!S406,'Tabel 3.1'!$IV$9:$IV$579,0))</f>
        <v>BankInvest - Korte Danske Obligationer Akkumulerende</v>
      </c>
      <c r="B410" s="116">
        <v>201412</v>
      </c>
      <c r="C410" s="116">
        <v>11138</v>
      </c>
      <c r="D410" s="116">
        <v>31</v>
      </c>
      <c r="E410" s="117">
        <v>135103000</v>
      </c>
      <c r="F410" s="117">
        <v>0</v>
      </c>
      <c r="G410" s="117">
        <v>0</v>
      </c>
      <c r="H410" s="117">
        <v>8868000</v>
      </c>
      <c r="I410" s="117">
        <v>0</v>
      </c>
      <c r="J410" s="117">
        <v>0</v>
      </c>
      <c r="K410" s="117">
        <v>1183000</v>
      </c>
      <c r="L410" s="117">
        <v>759000</v>
      </c>
      <c r="M410" s="117">
        <v>-82000</v>
      </c>
      <c r="N410" s="117">
        <v>1387000</v>
      </c>
      <c r="O410" s="117">
        <v>26627000</v>
      </c>
      <c r="P410" s="117">
        <v>0</v>
      </c>
      <c r="Q410" s="117">
        <v>1763000</v>
      </c>
      <c r="R410" s="118" t="s">
        <v>794</v>
      </c>
      <c r="S410" s="116">
        <v>11138031</v>
      </c>
      <c r="T410" s="100"/>
      <c r="U410" s="100"/>
      <c r="V410" s="100"/>
      <c r="W410" s="100"/>
      <c r="X410" s="100"/>
      <c r="Y410" s="100"/>
      <c r="Z410" s="100"/>
      <c r="AA410" s="101"/>
      <c r="AB410" s="101"/>
    </row>
    <row r="411" spans="1:28" ht="15">
      <c r="A411" s="109" t="str">
        <f>INDEX('Tabel 3.1'!$C$9:$C$579,MATCH('Data -enkelt, resultat'!S407,'Tabel 3.1'!$IV$9:$IV$579,0))&amp;" - "&amp;INDEX('Tabel 3.1'!$D$9:$D$579,MATCH('Data -enkelt, resultat'!S407,'Tabel 3.1'!$IV$9:$IV$579,0))</f>
        <v>BankInvest - Højt Udbytte Aktier</v>
      </c>
      <c r="B411" s="116">
        <v>201412</v>
      </c>
      <c r="C411" s="116">
        <v>11138</v>
      </c>
      <c r="D411" s="116">
        <v>32</v>
      </c>
      <c r="E411" s="117">
        <v>31252000</v>
      </c>
      <c r="F411" s="117">
        <v>0</v>
      </c>
      <c r="G411" s="117">
        <v>0</v>
      </c>
      <c r="H411" s="117">
        <v>64897000</v>
      </c>
      <c r="I411" s="117">
        <v>0</v>
      </c>
      <c r="J411" s="117">
        <v>0</v>
      </c>
      <c r="K411" s="117">
        <v>-66430000</v>
      </c>
      <c r="L411" s="117">
        <v>812000</v>
      </c>
      <c r="M411" s="117">
        <v>0</v>
      </c>
      <c r="N411" s="117">
        <v>450000</v>
      </c>
      <c r="O411" s="117">
        <v>6642000</v>
      </c>
      <c r="P411" s="117">
        <v>0</v>
      </c>
      <c r="Q411" s="117">
        <v>0</v>
      </c>
      <c r="R411" s="118" t="s">
        <v>794</v>
      </c>
      <c r="S411" s="116">
        <v>11138032</v>
      </c>
      <c r="T411" s="100"/>
      <c r="U411" s="100"/>
      <c r="V411" s="100"/>
      <c r="W411" s="100"/>
      <c r="X411" s="100"/>
      <c r="Y411" s="100"/>
      <c r="Z411" s="100"/>
      <c r="AA411" s="101"/>
      <c r="AB411" s="101"/>
    </row>
    <row r="412" spans="1:28" ht="15">
      <c r="A412" s="109" t="str">
        <f>INDEX('Tabel 3.1'!$C$9:$C$579,MATCH('Data -enkelt, resultat'!S408,'Tabel 3.1'!$IV$9:$IV$579,0))&amp;" - "&amp;INDEX('Tabel 3.1'!$D$9:$D$579,MATCH('Data -enkelt, resultat'!S408,'Tabel 3.1'!$IV$9:$IV$579,0))</f>
        <v>BankInvest - Lange Danske Obligationer</v>
      </c>
      <c r="B412" s="116">
        <v>201412</v>
      </c>
      <c r="C412" s="116">
        <v>11138</v>
      </c>
      <c r="D412" s="116">
        <v>33</v>
      </c>
      <c r="E412" s="117">
        <v>-18000</v>
      </c>
      <c r="F412" s="117">
        <v>0</v>
      </c>
      <c r="G412" s="117">
        <v>99640000</v>
      </c>
      <c r="H412" s="117">
        <v>0</v>
      </c>
      <c r="I412" s="117">
        <v>285866000</v>
      </c>
      <c r="J412" s="117">
        <v>0</v>
      </c>
      <c r="K412" s="117">
        <v>0</v>
      </c>
      <c r="L412" s="117">
        <v>2264000</v>
      </c>
      <c r="M412" s="117">
        <v>-68000</v>
      </c>
      <c r="N412" s="117">
        <v>15090000</v>
      </c>
      <c r="O412" s="117">
        <v>58608000</v>
      </c>
      <c r="P412" s="117">
        <v>0</v>
      </c>
      <c r="Q412" s="117">
        <v>9408000</v>
      </c>
      <c r="R412" s="118" t="s">
        <v>794</v>
      </c>
      <c r="S412" s="116">
        <v>11138033</v>
      </c>
      <c r="T412" s="100"/>
      <c r="U412" s="100"/>
      <c r="V412" s="100"/>
      <c r="W412" s="100"/>
      <c r="X412" s="100"/>
      <c r="Y412" s="100"/>
      <c r="Z412" s="100"/>
      <c r="AA412" s="101"/>
      <c r="AB412" s="101"/>
    </row>
    <row r="413" spans="1:28" ht="15">
      <c r="A413" s="109" t="str">
        <f>INDEX('Tabel 3.1'!$C$9:$C$579,MATCH('Data -enkelt, resultat'!S409,'Tabel 3.1'!$IV$9:$IV$579,0))&amp;" - "&amp;INDEX('Tabel 3.1'!$D$9:$D$579,MATCH('Data -enkelt, resultat'!S409,'Tabel 3.1'!$IV$9:$IV$579,0))</f>
        <v>BankInvest - Virksomhedsobligationer Etik (SRI)</v>
      </c>
      <c r="B413" s="116">
        <v>201412</v>
      </c>
      <c r="C413" s="116">
        <v>11138</v>
      </c>
      <c r="D413" s="116">
        <v>34</v>
      </c>
      <c r="E413" s="117">
        <v>-91000</v>
      </c>
      <c r="F413" s="117">
        <v>0</v>
      </c>
      <c r="G413" s="117">
        <v>262822000</v>
      </c>
      <c r="H413" s="117">
        <v>0</v>
      </c>
      <c r="I413" s="117">
        <v>825496000</v>
      </c>
      <c r="J413" s="117">
        <v>0</v>
      </c>
      <c r="K413" s="117">
        <v>0</v>
      </c>
      <c r="L413" s="117">
        <v>1744000</v>
      </c>
      <c r="M413" s="117">
        <v>33000</v>
      </c>
      <c r="N413" s="117">
        <v>21595000</v>
      </c>
      <c r="O413" s="117">
        <v>102276000</v>
      </c>
      <c r="P413" s="117">
        <v>0</v>
      </c>
      <c r="Q413" s="117">
        <v>12435000</v>
      </c>
      <c r="R413" s="118" t="s">
        <v>794</v>
      </c>
      <c r="S413" s="116">
        <v>11138034</v>
      </c>
      <c r="T413" s="100"/>
      <c r="U413" s="100"/>
      <c r="V413" s="100"/>
      <c r="W413" s="100"/>
      <c r="X413" s="100"/>
      <c r="Y413" s="100"/>
      <c r="Z413" s="100"/>
      <c r="AA413" s="101"/>
      <c r="AB413" s="101"/>
    </row>
    <row r="414" spans="1:28" ht="15">
      <c r="A414" s="109" t="str">
        <f>INDEX('Tabel 3.1'!$C$9:$C$579,MATCH('Data -enkelt, resultat'!S410,'Tabel 3.1'!$IV$9:$IV$579,0))&amp;" - "&amp;INDEX('Tabel 3.1'!$D$9:$D$579,MATCH('Data -enkelt, resultat'!S410,'Tabel 3.1'!$IV$9:$IV$579,0))</f>
        <v>BankInvest - Højrentelande, lokalvaluta</v>
      </c>
      <c r="B414" s="116">
        <v>201412</v>
      </c>
      <c r="C414" s="116">
        <v>11138</v>
      </c>
      <c r="D414" s="116">
        <v>35</v>
      </c>
      <c r="E414" s="117">
        <v>-39000</v>
      </c>
      <c r="F414" s="117">
        <v>0</v>
      </c>
      <c r="G414" s="117">
        <v>162506000</v>
      </c>
      <c r="H414" s="117">
        <v>0</v>
      </c>
      <c r="I414" s="117">
        <v>540435000</v>
      </c>
      <c r="J414" s="117">
        <v>0</v>
      </c>
      <c r="K414" s="117">
        <v>0</v>
      </c>
      <c r="L414" s="117">
        <v>-400000</v>
      </c>
      <c r="M414" s="117">
        <v>27000</v>
      </c>
      <c r="N414" s="117">
        <v>12639000</v>
      </c>
      <c r="O414" s="117">
        <v>64618000</v>
      </c>
      <c r="P414" s="117">
        <v>0</v>
      </c>
      <c r="Q414" s="117">
        <v>8356000</v>
      </c>
      <c r="R414" s="118" t="s">
        <v>794</v>
      </c>
      <c r="S414" s="116">
        <v>11138035</v>
      </c>
      <c r="T414" s="100"/>
      <c r="U414" s="100"/>
      <c r="V414" s="100"/>
      <c r="W414" s="100"/>
      <c r="X414" s="100"/>
      <c r="Y414" s="100"/>
      <c r="Z414" s="100"/>
      <c r="AA414" s="101"/>
      <c r="AB414" s="101"/>
    </row>
    <row r="415" spans="1:28" ht="15">
      <c r="A415" s="109" t="str">
        <f>INDEX('Tabel 3.1'!$C$9:$C$579,MATCH('Data -enkelt, resultat'!S411,'Tabel 3.1'!$IV$9:$IV$579,0))&amp;" - "&amp;INDEX('Tabel 3.1'!$D$9:$D$579,MATCH('Data -enkelt, resultat'!S411,'Tabel 3.1'!$IV$9:$IV$579,0))</f>
        <v>BankInvest - Højrentelande Akkumulerende</v>
      </c>
      <c r="B415" s="116">
        <v>201412</v>
      </c>
      <c r="C415" s="116">
        <v>11138</v>
      </c>
      <c r="D415" s="116">
        <v>38</v>
      </c>
      <c r="E415" s="117">
        <v>10000</v>
      </c>
      <c r="F415" s="117">
        <v>0</v>
      </c>
      <c r="G415" s="117">
        <v>11625000</v>
      </c>
      <c r="H415" s="117">
        <v>0</v>
      </c>
      <c r="I415" s="117">
        <v>-68917000</v>
      </c>
      <c r="J415" s="117">
        <v>0</v>
      </c>
      <c r="K415" s="117">
        <v>0</v>
      </c>
      <c r="L415" s="117">
        <v>339000</v>
      </c>
      <c r="M415" s="117">
        <v>17000</v>
      </c>
      <c r="N415" s="117">
        <v>331000</v>
      </c>
      <c r="O415" s="117">
        <v>5895000</v>
      </c>
      <c r="P415" s="117">
        <v>0</v>
      </c>
      <c r="Q415" s="117">
        <v>1136000</v>
      </c>
      <c r="R415" s="118" t="s">
        <v>794</v>
      </c>
      <c r="S415" s="116">
        <v>11138038</v>
      </c>
      <c r="T415" s="100"/>
      <c r="U415" s="100"/>
      <c r="V415" s="100"/>
      <c r="W415" s="100"/>
      <c r="X415" s="100"/>
      <c r="Y415" s="100"/>
      <c r="Z415" s="100"/>
      <c r="AA415" s="101"/>
      <c r="AB415" s="101"/>
    </row>
    <row r="416" spans="1:28" ht="15">
      <c r="A416" s="109" t="str">
        <f>INDEX('Tabel 3.1'!$C$9:$C$579,MATCH('Data -enkelt, resultat'!S412,'Tabel 3.1'!$IV$9:$IV$579,0))&amp;" - "&amp;INDEX('Tabel 3.1'!$D$9:$D$579,MATCH('Data -enkelt, resultat'!S412,'Tabel 3.1'!$IV$9:$IV$579,0))</f>
        <v>BankInvest - Globalt Forbrug</v>
      </c>
      <c r="B416" s="116">
        <v>201412</v>
      </c>
      <c r="C416" s="116">
        <v>11138</v>
      </c>
      <c r="D416" s="116">
        <v>39</v>
      </c>
      <c r="E416" s="117">
        <v>-5000</v>
      </c>
      <c r="F416" s="117">
        <v>0</v>
      </c>
      <c r="G416" s="117">
        <v>10887000</v>
      </c>
      <c r="H416" s="117">
        <v>0</v>
      </c>
      <c r="I416" s="117">
        <v>39743000</v>
      </c>
      <c r="J416" s="117">
        <v>0</v>
      </c>
      <c r="K416" s="117">
        <v>0</v>
      </c>
      <c r="L416" s="117">
        <v>-28000</v>
      </c>
      <c r="M416" s="117">
        <v>3000</v>
      </c>
      <c r="N416" s="117">
        <v>618000</v>
      </c>
      <c r="O416" s="117">
        <v>4303000</v>
      </c>
      <c r="P416" s="117">
        <v>0</v>
      </c>
      <c r="Q416" s="117">
        <v>572000</v>
      </c>
      <c r="R416" s="118" t="s">
        <v>794</v>
      </c>
      <c r="S416" s="116">
        <v>11138039</v>
      </c>
      <c r="T416" s="100"/>
      <c r="U416" s="100"/>
      <c r="V416" s="100"/>
      <c r="W416" s="100"/>
      <c r="X416" s="100"/>
      <c r="Y416" s="100"/>
      <c r="Z416" s="100"/>
      <c r="AA416" s="101"/>
      <c r="AB416" s="101"/>
    </row>
    <row r="417" spans="1:28" ht="15">
      <c r="A417" s="109" t="str">
        <f>INDEX('Tabel 3.1'!$C$9:$C$579,MATCH('Data -enkelt, resultat'!S413,'Tabel 3.1'!$IV$9:$IV$579,0))&amp;" - "&amp;INDEX('Tabel 3.1'!$D$9:$D$579,MATCH('Data -enkelt, resultat'!S413,'Tabel 3.1'!$IV$9:$IV$579,0))</f>
        <v>BankInvest - Basis</v>
      </c>
      <c r="B417" s="116">
        <v>201412</v>
      </c>
      <c r="C417" s="116">
        <v>11138</v>
      </c>
      <c r="D417" s="116">
        <v>40</v>
      </c>
      <c r="E417" s="117">
        <v>192964000</v>
      </c>
      <c r="F417" s="117">
        <v>0</v>
      </c>
      <c r="G417" s="117">
        <v>0</v>
      </c>
      <c r="H417" s="117">
        <v>272970000</v>
      </c>
      <c r="I417" s="117">
        <v>0</v>
      </c>
      <c r="J417" s="117">
        <v>0</v>
      </c>
      <c r="K417" s="117">
        <v>-3416000</v>
      </c>
      <c r="L417" s="117">
        <v>-481000</v>
      </c>
      <c r="M417" s="117">
        <v>-1000</v>
      </c>
      <c r="N417" s="117">
        <v>6635000</v>
      </c>
      <c r="O417" s="117">
        <v>63335000</v>
      </c>
      <c r="P417" s="117">
        <v>0</v>
      </c>
      <c r="Q417" s="117">
        <v>0</v>
      </c>
      <c r="R417" s="118" t="s">
        <v>794</v>
      </c>
      <c r="S417" s="116">
        <v>11138040</v>
      </c>
      <c r="T417" s="100"/>
      <c r="U417" s="100"/>
      <c r="V417" s="100"/>
      <c r="W417" s="100"/>
      <c r="X417" s="100"/>
      <c r="Y417" s="100"/>
      <c r="Z417" s="100"/>
      <c r="AA417" s="101"/>
      <c r="AB417" s="101"/>
    </row>
    <row r="418" spans="1:28" ht="15">
      <c r="A418" s="109" t="str">
        <f>INDEX('Tabel 3.1'!$C$9:$C$579,MATCH('Data -enkelt, resultat'!S414,'Tabel 3.1'!$IV$9:$IV$579,0))&amp;" - "&amp;INDEX('Tabel 3.1'!$D$9:$D$579,MATCH('Data -enkelt, resultat'!S414,'Tabel 3.1'!$IV$9:$IV$579,0))</f>
        <v>BankInvest - Pension Basis</v>
      </c>
      <c r="B418" s="116">
        <v>201412</v>
      </c>
      <c r="C418" s="116">
        <v>11138</v>
      </c>
      <c r="D418" s="116">
        <v>41</v>
      </c>
      <c r="E418" s="117">
        <v>26666000</v>
      </c>
      <c r="F418" s="117">
        <v>0</v>
      </c>
      <c r="G418" s="117">
        <v>0</v>
      </c>
      <c r="H418" s="117">
        <v>37250000</v>
      </c>
      <c r="I418" s="117">
        <v>0</v>
      </c>
      <c r="J418" s="117">
        <v>0</v>
      </c>
      <c r="K418" s="117">
        <v>-210000</v>
      </c>
      <c r="L418" s="117">
        <v>-27000</v>
      </c>
      <c r="M418" s="117">
        <v>0</v>
      </c>
      <c r="N418" s="117">
        <v>930000</v>
      </c>
      <c r="O418" s="117">
        <v>8630000</v>
      </c>
      <c r="P418" s="117">
        <v>0</v>
      </c>
      <c r="Q418" s="117">
        <v>0</v>
      </c>
      <c r="R418" s="118" t="s">
        <v>794</v>
      </c>
      <c r="S418" s="116">
        <v>11138041</v>
      </c>
      <c r="T418" s="100"/>
      <c r="U418" s="100"/>
      <c r="V418" s="100"/>
      <c r="W418" s="100"/>
      <c r="X418" s="100"/>
      <c r="Y418" s="100"/>
      <c r="Z418" s="100"/>
      <c r="AA418" s="101"/>
      <c r="AB418" s="101"/>
    </row>
    <row r="419" spans="1:28" ht="15">
      <c r="A419" s="109" t="str">
        <f>INDEX('Tabel 3.1'!$C$9:$C$579,MATCH('Data -enkelt, resultat'!S415,'Tabel 3.1'!$IV$9:$IV$579,0))&amp;" - "&amp;INDEX('Tabel 3.1'!$D$9:$D$579,MATCH('Data -enkelt, resultat'!S415,'Tabel 3.1'!$IV$9:$IV$579,0))</f>
        <v>BankInvest - Østeuropa</v>
      </c>
      <c r="B419" s="116">
        <v>201412</v>
      </c>
      <c r="C419" s="116">
        <v>11138</v>
      </c>
      <c r="D419" s="116">
        <v>42</v>
      </c>
      <c r="E419" s="117">
        <v>15564000</v>
      </c>
      <c r="F419" s="117">
        <v>0</v>
      </c>
      <c r="G419" s="117">
        <v>0</v>
      </c>
      <c r="H419" s="117">
        <v>156681000</v>
      </c>
      <c r="I419" s="117">
        <v>0</v>
      </c>
      <c r="J419" s="117">
        <v>0</v>
      </c>
      <c r="K419" s="117">
        <v>-74912000</v>
      </c>
      <c r="L419" s="117">
        <v>545000</v>
      </c>
      <c r="M419" s="117">
        <v>0</v>
      </c>
      <c r="N419" s="117">
        <v>622000</v>
      </c>
      <c r="O419" s="117">
        <v>9796000</v>
      </c>
      <c r="P419" s="117">
        <v>0</v>
      </c>
      <c r="Q419" s="117">
        <v>0</v>
      </c>
      <c r="R419" s="118" t="s">
        <v>794</v>
      </c>
      <c r="S419" s="116">
        <v>11138042</v>
      </c>
      <c r="T419" s="100"/>
      <c r="U419" s="100"/>
      <c r="V419" s="100"/>
      <c r="W419" s="100"/>
      <c r="X419" s="100"/>
      <c r="Y419" s="100"/>
      <c r="Z419" s="100"/>
      <c r="AA419" s="101"/>
      <c r="AB419" s="101"/>
    </row>
    <row r="420" spans="1:28" ht="15">
      <c r="A420" s="109" t="str">
        <f>INDEX('Tabel 3.1'!$C$9:$C$579,MATCH('Data -enkelt, resultat'!S416,'Tabel 3.1'!$IV$9:$IV$579,0))&amp;" - "&amp;INDEX('Tabel 3.1'!$D$9:$D$579,MATCH('Data -enkelt, resultat'!S416,'Tabel 3.1'!$IV$9:$IV$579,0))</f>
        <v>BankInvest - Basis Etik (SRI)</v>
      </c>
      <c r="B420" s="116">
        <v>201412</v>
      </c>
      <c r="C420" s="116">
        <v>11138</v>
      </c>
      <c r="D420" s="116">
        <v>43</v>
      </c>
      <c r="E420" s="117">
        <v>99404000</v>
      </c>
      <c r="F420" s="117">
        <v>0</v>
      </c>
      <c r="G420" s="117">
        <v>0</v>
      </c>
      <c r="H420" s="117">
        <v>148563000</v>
      </c>
      <c r="I420" s="117">
        <v>0</v>
      </c>
      <c r="J420" s="117">
        <v>0</v>
      </c>
      <c r="K420" s="117">
        <v>-227839000</v>
      </c>
      <c r="L420" s="117">
        <v>2978000</v>
      </c>
      <c r="M420" s="117">
        <v>0</v>
      </c>
      <c r="N420" s="117">
        <v>0</v>
      </c>
      <c r="O420" s="117">
        <v>22642000</v>
      </c>
      <c r="P420" s="117">
        <v>0</v>
      </c>
      <c r="Q420" s="117">
        <v>0</v>
      </c>
      <c r="R420" s="118" t="s">
        <v>794</v>
      </c>
      <c r="S420" s="116">
        <v>11138043</v>
      </c>
      <c r="T420" s="100"/>
      <c r="U420" s="100"/>
      <c r="V420" s="100"/>
      <c r="W420" s="100"/>
      <c r="X420" s="100"/>
      <c r="Y420" s="100"/>
      <c r="Z420" s="100"/>
      <c r="AA420" s="101"/>
      <c r="AB420" s="101"/>
    </row>
    <row r="421" spans="1:28" ht="15">
      <c r="A421" s="109" t="str">
        <f>INDEX('Tabel 3.1'!$C$9:$C$579,MATCH('Data -enkelt, resultat'!S417,'Tabel 3.1'!$IV$9:$IV$579,0))&amp;" - "&amp;INDEX('Tabel 3.1'!$D$9:$D$579,MATCH('Data -enkelt, resultat'!S417,'Tabel 3.1'!$IV$9:$IV$579,0))</f>
        <v>BankInvest - Virksomhedsobligationer</v>
      </c>
      <c r="B421" s="116">
        <v>201412</v>
      </c>
      <c r="C421" s="116">
        <v>11138</v>
      </c>
      <c r="D421" s="116">
        <v>44</v>
      </c>
      <c r="E421" s="117">
        <v>-46000</v>
      </c>
      <c r="F421" s="117">
        <v>0</v>
      </c>
      <c r="G421" s="117">
        <v>29638000</v>
      </c>
      <c r="H421" s="117">
        <v>0</v>
      </c>
      <c r="I421" s="117">
        <v>41500000</v>
      </c>
      <c r="J421" s="117">
        <v>0</v>
      </c>
      <c r="K421" s="117">
        <v>0</v>
      </c>
      <c r="L421" s="117">
        <v>533000</v>
      </c>
      <c r="M421" s="117">
        <v>5000</v>
      </c>
      <c r="N421" s="117">
        <v>1741000</v>
      </c>
      <c r="O421" s="117">
        <v>9611000</v>
      </c>
      <c r="P421" s="117">
        <v>0</v>
      </c>
      <c r="Q421" s="117">
        <v>1339000</v>
      </c>
      <c r="R421" s="118" t="s">
        <v>794</v>
      </c>
      <c r="S421" s="116">
        <v>11138044</v>
      </c>
      <c r="T421" s="100"/>
      <c r="U421" s="100"/>
      <c r="V421" s="100"/>
      <c r="W421" s="100"/>
      <c r="X421" s="100"/>
      <c r="Y421" s="100"/>
      <c r="Z421" s="100"/>
      <c r="AA421" s="101"/>
      <c r="AB421" s="101"/>
    </row>
    <row r="422" spans="1:28" ht="15">
      <c r="A422" s="109" t="str">
        <f>INDEX('Tabel 3.1'!$C$9:$C$579,MATCH('Data -enkelt, resultat'!S418,'Tabel 3.1'!$IV$9:$IV$579,0))&amp;" - "&amp;INDEX('Tabel 3.1'!$D$9:$D$579,MATCH('Data -enkelt, resultat'!S418,'Tabel 3.1'!$IV$9:$IV$579,0))</f>
        <v>BankInvest - Virksomhedsobligationer Akkumulerende</v>
      </c>
      <c r="B422" s="116">
        <v>201412</v>
      </c>
      <c r="C422" s="116">
        <v>11138</v>
      </c>
      <c r="D422" s="116">
        <v>45</v>
      </c>
      <c r="E422" s="117">
        <v>-3000</v>
      </c>
      <c r="F422" s="117">
        <v>0</v>
      </c>
      <c r="G422" s="117">
        <v>140000</v>
      </c>
      <c r="H422" s="117">
        <v>0</v>
      </c>
      <c r="I422" s="117">
        <v>7304000</v>
      </c>
      <c r="J422" s="117">
        <v>0</v>
      </c>
      <c r="K422" s="117">
        <v>0</v>
      </c>
      <c r="L422" s="117">
        <v>405000</v>
      </c>
      <c r="M422" s="117">
        <v>-5000</v>
      </c>
      <c r="N422" s="117">
        <v>110000</v>
      </c>
      <c r="O422" s="117">
        <v>356000</v>
      </c>
      <c r="P422" s="117">
        <v>0</v>
      </c>
      <c r="Q422" s="117">
        <v>34000</v>
      </c>
      <c r="R422" s="118" t="s">
        <v>794</v>
      </c>
      <c r="S422" s="116">
        <v>11138045</v>
      </c>
      <c r="T422" s="100"/>
      <c r="U422" s="100"/>
      <c r="V422" s="100"/>
      <c r="W422" s="100"/>
      <c r="X422" s="100"/>
      <c r="Y422" s="100"/>
      <c r="Z422" s="100"/>
      <c r="AA422" s="101"/>
      <c r="AB422" s="101"/>
    </row>
    <row r="423" spans="1:28" ht="15">
      <c r="A423" s="109" t="str">
        <f>INDEX('Tabel 3.1'!$C$9:$C$579,MATCH('Data -enkelt, resultat'!S419,'Tabel 3.1'!$IV$9:$IV$579,0))&amp;" - "&amp;INDEX('Tabel 3.1'!$D$9:$D$579,MATCH('Data -enkelt, resultat'!S419,'Tabel 3.1'!$IV$9:$IV$579,0))</f>
        <v>BankInvest - Globale Indeksobligationer</v>
      </c>
      <c r="B423" s="116">
        <v>201412</v>
      </c>
      <c r="C423" s="116">
        <v>11138</v>
      </c>
      <c r="D423" s="116">
        <v>46</v>
      </c>
      <c r="E423" s="117">
        <v>-5000</v>
      </c>
      <c r="F423" s="117">
        <v>0</v>
      </c>
      <c r="G423" s="117">
        <v>2184000</v>
      </c>
      <c r="H423" s="117">
        <v>0</v>
      </c>
      <c r="I423" s="117">
        <v>12473000</v>
      </c>
      <c r="J423" s="117">
        <v>0</v>
      </c>
      <c r="K423" s="117">
        <v>0</v>
      </c>
      <c r="L423" s="117">
        <v>-651000</v>
      </c>
      <c r="M423" s="117">
        <v>3000</v>
      </c>
      <c r="N423" s="117">
        <v>1541000</v>
      </c>
      <c r="O423" s="117">
        <v>837000</v>
      </c>
      <c r="P423" s="117">
        <v>0</v>
      </c>
      <c r="Q423" s="117">
        <v>26000</v>
      </c>
      <c r="R423" s="118" t="s">
        <v>794</v>
      </c>
      <c r="S423" s="116">
        <v>11138046</v>
      </c>
      <c r="T423" s="100"/>
      <c r="U423" s="100"/>
      <c r="V423" s="100"/>
      <c r="W423" s="100"/>
      <c r="X423" s="100"/>
      <c r="Y423" s="100"/>
      <c r="Z423" s="100"/>
      <c r="AA423" s="101"/>
      <c r="AB423" s="101"/>
    </row>
    <row r="424" spans="1:28" ht="15">
      <c r="A424" s="109" t="str">
        <f>INDEX('Tabel 3.1'!$C$9:$C$579,MATCH('Data -enkelt, resultat'!S420,'Tabel 3.1'!$IV$9:$IV$579,0))&amp;" - "&amp;INDEX('Tabel 3.1'!$D$9:$D$579,MATCH('Data -enkelt, resultat'!S420,'Tabel 3.1'!$IV$9:$IV$579,0))</f>
        <v>BankInvest - Virksomhedsobligationer High Yield</v>
      </c>
      <c r="B424" s="116">
        <v>201412</v>
      </c>
      <c r="C424" s="116">
        <v>11138</v>
      </c>
      <c r="D424" s="116">
        <v>47</v>
      </c>
      <c r="E424" s="117">
        <v>1936000</v>
      </c>
      <c r="F424" s="117">
        <v>0</v>
      </c>
      <c r="G424" s="117">
        <v>0</v>
      </c>
      <c r="H424" s="117">
        <v>5419000</v>
      </c>
      <c r="I424" s="117">
        <v>0</v>
      </c>
      <c r="J424" s="117">
        <v>0</v>
      </c>
      <c r="K424" s="117">
        <v>-12279000</v>
      </c>
      <c r="L424" s="117">
        <v>238000</v>
      </c>
      <c r="M424" s="117">
        <v>0</v>
      </c>
      <c r="N424" s="117">
        <v>285000</v>
      </c>
      <c r="O424" s="117">
        <v>384000</v>
      </c>
      <c r="P424" s="117">
        <v>0</v>
      </c>
      <c r="Q424" s="117">
        <v>0</v>
      </c>
      <c r="R424" s="118" t="s">
        <v>794</v>
      </c>
      <c r="S424" s="116">
        <v>11138047</v>
      </c>
      <c r="T424" s="100"/>
      <c r="U424" s="100"/>
      <c r="V424" s="100"/>
      <c r="W424" s="100"/>
      <c r="X424" s="100"/>
      <c r="Y424" s="100"/>
      <c r="Z424" s="100"/>
      <c r="AA424" s="101"/>
      <c r="AB424" s="101"/>
    </row>
    <row r="425" spans="1:28" ht="15">
      <c r="A425" s="109" t="str">
        <f>INDEX('Tabel 3.1'!$C$9:$C$579,MATCH('Data -enkelt, resultat'!S421,'Tabel 3.1'!$IV$9:$IV$579,0))&amp;" - "&amp;INDEX('Tabel 3.1'!$D$9:$D$579,MATCH('Data -enkelt, resultat'!S421,'Tabel 3.1'!$IV$9:$IV$579,0))</f>
        <v>BankInvest - Emerging Markets Aktier</v>
      </c>
      <c r="B425" s="116">
        <v>201412</v>
      </c>
      <c r="C425" s="116">
        <v>11146</v>
      </c>
      <c r="D425" s="116">
        <v>1</v>
      </c>
      <c r="E425" s="117">
        <v>354000</v>
      </c>
      <c r="F425" s="117">
        <v>0</v>
      </c>
      <c r="G425" s="117">
        <v>28403000</v>
      </c>
      <c r="H425" s="117">
        <v>0</v>
      </c>
      <c r="I425" s="117">
        <v>203080000</v>
      </c>
      <c r="J425" s="117">
        <v>0</v>
      </c>
      <c r="K425" s="117">
        <v>0</v>
      </c>
      <c r="L425" s="117">
        <v>480000</v>
      </c>
      <c r="M425" s="117">
        <v>29000</v>
      </c>
      <c r="N425" s="117">
        <v>1645000</v>
      </c>
      <c r="O425" s="117">
        <v>24984000</v>
      </c>
      <c r="P425" s="117">
        <v>0</v>
      </c>
      <c r="Q425" s="117">
        <v>2923000</v>
      </c>
      <c r="R425" s="118" t="s">
        <v>794</v>
      </c>
      <c r="S425" s="116">
        <v>11146001</v>
      </c>
      <c r="T425" s="100"/>
      <c r="U425" s="100"/>
      <c r="V425" s="100"/>
      <c r="W425" s="100"/>
      <c r="X425" s="100"/>
      <c r="Y425" s="100"/>
      <c r="Z425" s="100"/>
      <c r="AA425" s="101"/>
      <c r="AB425" s="101"/>
    </row>
    <row r="426" spans="1:28" ht="15">
      <c r="A426" s="109" t="str">
        <f>INDEX('Tabel 3.1'!$C$9:$C$579,MATCH('Data -enkelt, resultat'!S422,'Tabel 3.1'!$IV$9:$IV$579,0))&amp;" - "&amp;INDEX('Tabel 3.1'!$D$9:$D$579,MATCH('Data -enkelt, resultat'!S422,'Tabel 3.1'!$IV$9:$IV$579,0))</f>
        <v>BankInvest - USA Small Cap Aktier</v>
      </c>
      <c r="B426" s="116">
        <v>201412</v>
      </c>
      <c r="C426" s="116">
        <v>11149</v>
      </c>
      <c r="D426" s="116">
        <v>1</v>
      </c>
      <c r="E426" s="117">
        <v>187414960.8</v>
      </c>
      <c r="F426" s="117">
        <v>163759.2</v>
      </c>
      <c r="G426" s="117">
        <v>0</v>
      </c>
      <c r="H426" s="117">
        <v>294014756.4</v>
      </c>
      <c r="I426" s="117">
        <v>0</v>
      </c>
      <c r="J426" s="117">
        <v>0</v>
      </c>
      <c r="K426" s="117">
        <v>3773905.2</v>
      </c>
      <c r="L426" s="117">
        <v>8046531.6</v>
      </c>
      <c r="M426" s="117">
        <v>0</v>
      </c>
      <c r="N426" s="117">
        <v>74436</v>
      </c>
      <c r="O426" s="117">
        <v>13368705.6</v>
      </c>
      <c r="P426" s="117">
        <v>0</v>
      </c>
      <c r="Q426" s="117">
        <v>14887.2</v>
      </c>
      <c r="R426" s="118" t="s">
        <v>794</v>
      </c>
      <c r="S426" s="116">
        <v>11149001</v>
      </c>
      <c r="T426" s="100"/>
      <c r="U426" s="100"/>
      <c r="V426" s="100"/>
      <c r="W426" s="100"/>
      <c r="X426" s="100"/>
      <c r="Y426" s="100"/>
      <c r="Z426" s="100"/>
      <c r="AA426" s="101"/>
      <c r="AB426" s="101"/>
    </row>
    <row r="427" spans="1:28" ht="15">
      <c r="A427" s="109" t="str">
        <f>INDEX('Tabel 3.1'!$C$9:$C$579,MATCH('Data -enkelt, resultat'!S423,'Tabel 3.1'!$IV$9:$IV$579,0))&amp;" - "&amp;INDEX('Tabel 3.1'!$D$9:$D$579,MATCH('Data -enkelt, resultat'!S423,'Tabel 3.1'!$IV$9:$IV$579,0))</f>
        <v>BankInvest - Europa Small Cap Aktier</v>
      </c>
      <c r="B427" s="116">
        <v>201412</v>
      </c>
      <c r="C427" s="116">
        <v>11149</v>
      </c>
      <c r="D427" s="116">
        <v>3</v>
      </c>
      <c r="E427" s="117">
        <v>34000</v>
      </c>
      <c r="F427" s="117">
        <v>41000</v>
      </c>
      <c r="G427" s="117">
        <v>54114000</v>
      </c>
      <c r="H427" s="117">
        <v>0</v>
      </c>
      <c r="I427" s="117">
        <v>238958000</v>
      </c>
      <c r="J427" s="117">
        <v>0</v>
      </c>
      <c r="K427" s="117">
        <v>357000</v>
      </c>
      <c r="L427" s="117">
        <v>8502000</v>
      </c>
      <c r="M427" s="117">
        <v>1000</v>
      </c>
      <c r="N427" s="117">
        <v>595000</v>
      </c>
      <c r="O427" s="117">
        <v>11949000</v>
      </c>
      <c r="P427" s="117">
        <v>0</v>
      </c>
      <c r="Q427" s="117">
        <v>6012000</v>
      </c>
      <c r="R427" s="118" t="s">
        <v>794</v>
      </c>
      <c r="S427" s="116">
        <v>11149003</v>
      </c>
      <c r="T427" s="100"/>
      <c r="U427" s="100"/>
      <c r="V427" s="100"/>
      <c r="W427" s="100"/>
      <c r="X427" s="100"/>
      <c r="Y427" s="100"/>
      <c r="Z427" s="100"/>
      <c r="AA427" s="101"/>
      <c r="AB427" s="101"/>
    </row>
    <row r="428" spans="1:28" ht="15">
      <c r="A428" s="109" t="str">
        <f>INDEX('Tabel 3.1'!$C$9:$C$579,MATCH('Data -enkelt, resultat'!S424,'Tabel 3.1'!$IV$9:$IV$579,0))&amp;" - "&amp;INDEX('Tabel 3.1'!$D$9:$D$579,MATCH('Data -enkelt, resultat'!S424,'Tabel 3.1'!$IV$9:$IV$579,0))</f>
        <v>BankInvest - Emerging Markets Virksomhedsobligationer 2018</v>
      </c>
      <c r="B428" s="116">
        <v>201412</v>
      </c>
      <c r="C428" s="116">
        <v>11149</v>
      </c>
      <c r="D428" s="116">
        <v>4</v>
      </c>
      <c r="E428" s="117">
        <v>38482000</v>
      </c>
      <c r="F428" s="117">
        <v>4000</v>
      </c>
      <c r="G428" s="117">
        <v>0</v>
      </c>
      <c r="H428" s="117">
        <v>7442000</v>
      </c>
      <c r="I428" s="117">
        <v>49000</v>
      </c>
      <c r="J428" s="117">
        <v>0</v>
      </c>
      <c r="K428" s="117">
        <v>338000</v>
      </c>
      <c r="L428" s="117">
        <v>1010000</v>
      </c>
      <c r="M428" s="117">
        <v>0</v>
      </c>
      <c r="N428" s="117">
        <v>5000</v>
      </c>
      <c r="O428" s="117">
        <v>3675000</v>
      </c>
      <c r="P428" s="117">
        <v>0</v>
      </c>
      <c r="Q428" s="117">
        <v>0</v>
      </c>
      <c r="R428" s="118" t="s">
        <v>794</v>
      </c>
      <c r="S428" s="116">
        <v>11149004</v>
      </c>
      <c r="T428" s="100"/>
      <c r="U428" s="100"/>
      <c r="V428" s="100"/>
      <c r="W428" s="100"/>
      <c r="X428" s="100"/>
      <c r="Y428" s="100"/>
      <c r="Z428" s="100"/>
      <c r="AA428" s="101"/>
      <c r="AB428" s="101"/>
    </row>
    <row r="429" spans="1:28" ht="15">
      <c r="A429" s="109" t="str">
        <f>INDEX('Tabel 3.1'!$C$9:$C$579,MATCH('Data -enkelt, resultat'!S425,'Tabel 3.1'!$IV$9:$IV$579,0))&amp;" - "&amp;INDEX('Tabel 3.1'!$D$9:$D$579,MATCH('Data -enkelt, resultat'!S425,'Tabel 3.1'!$IV$9:$IV$579,0))</f>
        <v>Nielsen Global Value - Nielsen Global Value</v>
      </c>
      <c r="B429" s="116">
        <v>201412</v>
      </c>
      <c r="C429" s="116">
        <v>11149</v>
      </c>
      <c r="D429" s="116">
        <v>5</v>
      </c>
      <c r="E429" s="117">
        <v>62307000</v>
      </c>
      <c r="F429" s="117">
        <v>307000</v>
      </c>
      <c r="G429" s="117">
        <v>0</v>
      </c>
      <c r="H429" s="117">
        <v>78960000</v>
      </c>
      <c r="I429" s="117">
        <v>0</v>
      </c>
      <c r="J429" s="117">
        <v>0</v>
      </c>
      <c r="K429" s="117">
        <v>13000</v>
      </c>
      <c r="L429" s="117">
        <v>0</v>
      </c>
      <c r="M429" s="117">
        <v>0</v>
      </c>
      <c r="N429" s="117">
        <v>0</v>
      </c>
      <c r="O429" s="117">
        <v>3982000</v>
      </c>
      <c r="P429" s="117">
        <v>0</v>
      </c>
      <c r="Q429" s="117">
        <v>0</v>
      </c>
      <c r="R429" s="118" t="s">
        <v>794</v>
      </c>
      <c r="S429" s="116">
        <v>11149005</v>
      </c>
      <c r="T429" s="100"/>
      <c r="U429" s="100"/>
      <c r="V429" s="100"/>
      <c r="W429" s="100"/>
      <c r="X429" s="100"/>
      <c r="Y429" s="100"/>
      <c r="Z429" s="100"/>
      <c r="AA429" s="101"/>
      <c r="AB429" s="101"/>
    </row>
    <row r="430" spans="1:28" ht="15">
      <c r="A430" s="109" t="str">
        <f>INDEX('Tabel 3.1'!$C$9:$C$579,MATCH('Data -enkelt, resultat'!S426,'Tabel 3.1'!$IV$9:$IV$579,0))&amp;" - "&amp;INDEX('Tabel 3.1'!$D$9:$D$579,MATCH('Data -enkelt, resultat'!S426,'Tabel 3.1'!$IV$9:$IV$579,0))</f>
        <v>Nykredit Invest Engros - EuroKredit</v>
      </c>
      <c r="B430" s="116">
        <v>201412</v>
      </c>
      <c r="C430" s="116">
        <v>11149</v>
      </c>
      <c r="D430" s="116">
        <v>8</v>
      </c>
      <c r="E430" s="117">
        <v>18000</v>
      </c>
      <c r="F430" s="117">
        <v>14000</v>
      </c>
      <c r="G430" s="117">
        <v>10868000</v>
      </c>
      <c r="H430" s="117">
        <v>0</v>
      </c>
      <c r="I430" s="117">
        <v>123786000</v>
      </c>
      <c r="J430" s="117">
        <v>0</v>
      </c>
      <c r="K430" s="117">
        <v>74000</v>
      </c>
      <c r="L430" s="117">
        <v>2259000</v>
      </c>
      <c r="M430" s="117">
        <v>67000</v>
      </c>
      <c r="N430" s="117">
        <v>1380000</v>
      </c>
      <c r="O430" s="117">
        <v>5303000</v>
      </c>
      <c r="P430" s="117">
        <v>0</v>
      </c>
      <c r="Q430" s="117">
        <v>1629000</v>
      </c>
      <c r="R430" s="118" t="s">
        <v>794</v>
      </c>
      <c r="S430" s="116">
        <v>11149008</v>
      </c>
      <c r="T430" s="100"/>
      <c r="U430" s="100"/>
      <c r="V430" s="100"/>
      <c r="W430" s="100"/>
      <c r="X430" s="100"/>
      <c r="Y430" s="100"/>
      <c r="Z430" s="100"/>
      <c r="AA430" s="101"/>
      <c r="AB430" s="101"/>
    </row>
    <row r="431" spans="1:28" ht="15">
      <c r="A431" s="109" t="str">
        <f>INDEX('Tabel 3.1'!$C$9:$C$579,MATCH('Data -enkelt, resultat'!S427,'Tabel 3.1'!$IV$9:$IV$579,0))&amp;" - "&amp;INDEX('Tabel 3.1'!$D$9:$D$579,MATCH('Data -enkelt, resultat'!S427,'Tabel 3.1'!$IV$9:$IV$579,0))</f>
        <v>Nykredit Invest Engros - Vækstlande</v>
      </c>
      <c r="B431" s="116">
        <v>201412</v>
      </c>
      <c r="C431" s="116">
        <v>11149</v>
      </c>
      <c r="D431" s="116">
        <v>9</v>
      </c>
      <c r="E431" s="117">
        <v>0</v>
      </c>
      <c r="F431" s="117">
        <v>2000</v>
      </c>
      <c r="G431" s="117">
        <v>2335000</v>
      </c>
      <c r="H431" s="117">
        <v>0</v>
      </c>
      <c r="I431" s="117">
        <v>20353000</v>
      </c>
      <c r="J431" s="117">
        <v>0</v>
      </c>
      <c r="K431" s="117">
        <v>0</v>
      </c>
      <c r="L431" s="117">
        <v>0</v>
      </c>
      <c r="M431" s="117">
        <v>0</v>
      </c>
      <c r="N431" s="117">
        <v>460000</v>
      </c>
      <c r="O431" s="117">
        <v>2224000</v>
      </c>
      <c r="P431" s="117">
        <v>0</v>
      </c>
      <c r="Q431" s="117">
        <v>17000</v>
      </c>
      <c r="R431" s="118" t="s">
        <v>794</v>
      </c>
      <c r="S431" s="116">
        <v>11149009</v>
      </c>
      <c r="T431" s="100"/>
      <c r="U431" s="100"/>
      <c r="V431" s="100"/>
      <c r="W431" s="100"/>
      <c r="X431" s="100"/>
      <c r="Y431" s="100"/>
      <c r="Z431" s="100"/>
      <c r="AA431" s="101"/>
      <c r="AB431" s="101"/>
    </row>
    <row r="432" spans="1:28" ht="15">
      <c r="A432" s="109" t="str">
        <f>INDEX('Tabel 3.1'!$C$9:$C$579,MATCH('Data -enkelt, resultat'!S428,'Tabel 3.1'!$IV$9:$IV$579,0))&amp;" - "&amp;INDEX('Tabel 3.1'!$D$9:$D$579,MATCH('Data -enkelt, resultat'!S428,'Tabel 3.1'!$IV$9:$IV$579,0))</f>
        <v>Nykredit Invest Engros - European High Yield SRI</v>
      </c>
      <c r="B432" s="116">
        <v>201412</v>
      </c>
      <c r="C432" s="116">
        <v>11149</v>
      </c>
      <c r="D432" s="116">
        <v>11</v>
      </c>
      <c r="E432" s="117">
        <v>14909530.8</v>
      </c>
      <c r="F432" s="117">
        <v>0</v>
      </c>
      <c r="G432" s="117">
        <v>0</v>
      </c>
      <c r="H432" s="117">
        <v>182316094.8</v>
      </c>
      <c r="I432" s="117">
        <v>0</v>
      </c>
      <c r="J432" s="117">
        <v>0</v>
      </c>
      <c r="K432" s="117">
        <v>40522958.4</v>
      </c>
      <c r="L432" s="117">
        <v>56586247.2</v>
      </c>
      <c r="M432" s="117">
        <v>0</v>
      </c>
      <c r="N432" s="117">
        <v>7443.6</v>
      </c>
      <c r="O432" s="117">
        <v>5366835.6</v>
      </c>
      <c r="P432" s="117">
        <v>0</v>
      </c>
      <c r="Q432" s="117">
        <v>0</v>
      </c>
      <c r="R432" s="118" t="s">
        <v>794</v>
      </c>
      <c r="S432" s="116">
        <v>11149011</v>
      </c>
      <c r="T432" s="100"/>
      <c r="U432" s="100"/>
      <c r="V432" s="100"/>
      <c r="W432" s="100"/>
      <c r="X432" s="100"/>
      <c r="Y432" s="100"/>
      <c r="Z432" s="100"/>
      <c r="AA432" s="101"/>
      <c r="AB432" s="101"/>
    </row>
    <row r="433" spans="1:28" ht="15">
      <c r="A433" s="109" t="str">
        <f>INDEX('Tabel 3.1'!$C$9:$C$579,MATCH('Data -enkelt, resultat'!S429,'Tabel 3.1'!$IV$9:$IV$579,0))&amp;" - "&amp;INDEX('Tabel 3.1'!$D$9:$D$579,MATCH('Data -enkelt, resultat'!S429,'Tabel 3.1'!$IV$9:$IV$579,0))</f>
        <v>Nykredit Invest Engros - Lange obligationer</v>
      </c>
      <c r="B433" s="116">
        <v>201412</v>
      </c>
      <c r="C433" s="116">
        <v>11150</v>
      </c>
      <c r="D433" s="116">
        <v>1</v>
      </c>
      <c r="E433" s="117">
        <v>0</v>
      </c>
      <c r="F433" s="117">
        <v>0</v>
      </c>
      <c r="G433" s="117">
        <v>6311000</v>
      </c>
      <c r="H433" s="117">
        <v>0</v>
      </c>
      <c r="I433" s="117">
        <v>5015000</v>
      </c>
      <c r="J433" s="117">
        <v>0</v>
      </c>
      <c r="K433" s="117">
        <v>0</v>
      </c>
      <c r="L433" s="117">
        <v>0</v>
      </c>
      <c r="M433" s="117">
        <v>0</v>
      </c>
      <c r="N433" s="117">
        <v>54000</v>
      </c>
      <c r="O433" s="117">
        <v>5928000</v>
      </c>
      <c r="P433" s="117">
        <v>0</v>
      </c>
      <c r="Q433" s="117">
        <v>990000</v>
      </c>
      <c r="R433" s="118" t="s">
        <v>794</v>
      </c>
      <c r="S433" s="116">
        <v>11150001</v>
      </c>
      <c r="T433" s="100"/>
      <c r="U433" s="100"/>
      <c r="V433" s="100"/>
      <c r="W433" s="100"/>
      <c r="X433" s="100"/>
      <c r="Y433" s="100"/>
      <c r="Z433" s="100"/>
      <c r="AA433" s="101"/>
      <c r="AB433" s="101"/>
    </row>
    <row r="434" spans="1:28" ht="15">
      <c r="A434" s="109" t="str">
        <f>INDEX('Tabel 3.1'!$C$9:$C$579,MATCH('Data -enkelt, resultat'!S430,'Tabel 3.1'!$IV$9:$IV$579,0))&amp;" - "&amp;INDEX('Tabel 3.1'!$D$9:$D$579,MATCH('Data -enkelt, resultat'!S430,'Tabel 3.1'!$IV$9:$IV$579,0))</f>
        <v>Nykredit Invest Engros - Global Opportunities</v>
      </c>
      <c r="B434" s="116">
        <v>201412</v>
      </c>
      <c r="C434" s="116">
        <v>11150</v>
      </c>
      <c r="D434" s="116">
        <v>2</v>
      </c>
      <c r="E434" s="117">
        <v>0</v>
      </c>
      <c r="F434" s="117">
        <v>0</v>
      </c>
      <c r="G434" s="117">
        <v>3083000</v>
      </c>
      <c r="H434" s="117">
        <v>0</v>
      </c>
      <c r="I434" s="117">
        <v>9050000</v>
      </c>
      <c r="J434" s="117">
        <v>0</v>
      </c>
      <c r="K434" s="117">
        <v>0</v>
      </c>
      <c r="L434" s="117">
        <v>0</v>
      </c>
      <c r="M434" s="117">
        <v>0</v>
      </c>
      <c r="N434" s="117">
        <v>36000</v>
      </c>
      <c r="O434" s="117">
        <v>2235000</v>
      </c>
      <c r="P434" s="117">
        <v>0</v>
      </c>
      <c r="Q434" s="117">
        <v>168000</v>
      </c>
      <c r="R434" s="118" t="s">
        <v>794</v>
      </c>
      <c r="S434" s="116">
        <v>11150002</v>
      </c>
      <c r="T434" s="100"/>
      <c r="U434" s="100"/>
      <c r="V434" s="100"/>
      <c r="W434" s="100"/>
      <c r="X434" s="100"/>
      <c r="Y434" s="100"/>
      <c r="Z434" s="100"/>
      <c r="AA434" s="101"/>
      <c r="AB434" s="101"/>
    </row>
    <row r="435" spans="1:28" ht="15">
      <c r="A435" s="109" t="str">
        <f>INDEX('Tabel 3.1'!$C$9:$C$579,MATCH('Data -enkelt, resultat'!S431,'Tabel 3.1'!$IV$9:$IV$579,0))&amp;" - "&amp;INDEX('Tabel 3.1'!$D$9:$D$579,MATCH('Data -enkelt, resultat'!S431,'Tabel 3.1'!$IV$9:$IV$579,0))</f>
        <v>Nykredit Invest Engros - Danske aktier - Unit Link</v>
      </c>
      <c r="B435" s="116">
        <v>201412</v>
      </c>
      <c r="C435" s="116">
        <v>11150</v>
      </c>
      <c r="D435" s="116">
        <v>3</v>
      </c>
      <c r="E435" s="117">
        <v>4131000</v>
      </c>
      <c r="F435" s="117">
        <v>0</v>
      </c>
      <c r="G435" s="117">
        <v>0</v>
      </c>
      <c r="H435" s="117">
        <v>-517000</v>
      </c>
      <c r="I435" s="117">
        <v>0</v>
      </c>
      <c r="J435" s="117">
        <v>0</v>
      </c>
      <c r="K435" s="117">
        <v>0</v>
      </c>
      <c r="L435" s="117">
        <v>-5000</v>
      </c>
      <c r="M435" s="117">
        <v>0</v>
      </c>
      <c r="N435" s="117">
        <v>90000</v>
      </c>
      <c r="O435" s="117">
        <v>1007000</v>
      </c>
      <c r="P435" s="117">
        <v>0</v>
      </c>
      <c r="Q435" s="117">
        <v>8000</v>
      </c>
      <c r="R435" s="118" t="s">
        <v>794</v>
      </c>
      <c r="S435" s="116">
        <v>11150003</v>
      </c>
      <c r="T435" s="100"/>
      <c r="U435" s="100"/>
      <c r="V435" s="100"/>
      <c r="W435" s="100"/>
      <c r="X435" s="100"/>
      <c r="Y435" s="100"/>
      <c r="Z435" s="100"/>
      <c r="AA435" s="101"/>
      <c r="AB435" s="101"/>
    </row>
    <row r="436" spans="1:28" ht="15">
      <c r="A436" s="109" t="str">
        <f>INDEX('Tabel 3.1'!$C$9:$C$579,MATCH('Data -enkelt, resultat'!S432,'Tabel 3.1'!$IV$9:$IV$579,0))&amp;" - "&amp;INDEX('Tabel 3.1'!$D$9:$D$579,MATCH('Data -enkelt, resultat'!S432,'Tabel 3.1'!$IV$9:$IV$579,0))</f>
        <v>Nykredit Invest Engros - Globale indeksobligationer</v>
      </c>
      <c r="B436" s="116">
        <v>201412</v>
      </c>
      <c r="C436" s="116">
        <v>11153</v>
      </c>
      <c r="D436" s="116">
        <v>1</v>
      </c>
      <c r="E436" s="117">
        <v>28000</v>
      </c>
      <c r="F436" s="117">
        <v>27000</v>
      </c>
      <c r="G436" s="117">
        <v>14707000</v>
      </c>
      <c r="H436" s="117">
        <v>0</v>
      </c>
      <c r="I436" s="117">
        <v>134246000</v>
      </c>
      <c r="J436" s="117">
        <v>0</v>
      </c>
      <c r="K436" s="117">
        <v>127000</v>
      </c>
      <c r="L436" s="117">
        <v>494000</v>
      </c>
      <c r="M436" s="117">
        <v>18000</v>
      </c>
      <c r="N436" s="117">
        <v>193000</v>
      </c>
      <c r="O436" s="117">
        <v>8390000</v>
      </c>
      <c r="P436" s="117">
        <v>0</v>
      </c>
      <c r="Q436" s="117">
        <v>1090000</v>
      </c>
      <c r="R436" s="118" t="s">
        <v>794</v>
      </c>
      <c r="S436" s="116">
        <v>11153001</v>
      </c>
      <c r="T436" s="100"/>
      <c r="U436" s="100"/>
      <c r="V436" s="100"/>
      <c r="W436" s="100"/>
      <c r="X436" s="100"/>
      <c r="Y436" s="100"/>
      <c r="Z436" s="100"/>
      <c r="AA436" s="101"/>
      <c r="AB436" s="101"/>
    </row>
    <row r="437" spans="1:28" ht="15">
      <c r="A437" s="109" t="str">
        <f>INDEX('Tabel 3.1'!$C$9:$C$579,MATCH('Data -enkelt, resultat'!S433,'Tabel 3.1'!$IV$9:$IV$579,0))&amp;" - "&amp;INDEX('Tabel 3.1'!$D$9:$D$579,MATCH('Data -enkelt, resultat'!S433,'Tabel 3.1'!$IV$9:$IV$579,0))</f>
        <v>Independent Invest - Independent Global</v>
      </c>
      <c r="B437" s="116">
        <v>201412</v>
      </c>
      <c r="C437" s="116">
        <v>11153</v>
      </c>
      <c r="D437" s="116">
        <v>5</v>
      </c>
      <c r="E437" s="117">
        <v>80000</v>
      </c>
      <c r="F437" s="117">
        <v>7000</v>
      </c>
      <c r="G437" s="117">
        <v>6679000</v>
      </c>
      <c r="H437" s="117">
        <v>0</v>
      </c>
      <c r="I437" s="117">
        <v>43004000</v>
      </c>
      <c r="J437" s="117">
        <v>0</v>
      </c>
      <c r="K437" s="117">
        <v>293000</v>
      </c>
      <c r="L437" s="117">
        <v>336000</v>
      </c>
      <c r="M437" s="117">
        <v>5000</v>
      </c>
      <c r="N437" s="117">
        <v>1000</v>
      </c>
      <c r="O437" s="117">
        <v>1035000</v>
      </c>
      <c r="P437" s="117">
        <v>0</v>
      </c>
      <c r="Q437" s="117">
        <v>597000</v>
      </c>
      <c r="R437" s="118" t="s">
        <v>794</v>
      </c>
      <c r="S437" s="116">
        <v>11153005</v>
      </c>
      <c r="T437" s="100"/>
      <c r="U437" s="100"/>
      <c r="V437" s="100"/>
      <c r="W437" s="100"/>
      <c r="X437" s="100"/>
      <c r="Y437" s="100"/>
      <c r="Z437" s="100"/>
      <c r="AA437" s="101"/>
      <c r="AB437" s="101"/>
    </row>
    <row r="438" spans="1:28" ht="15">
      <c r="A438" s="109" t="str">
        <f>INDEX('Tabel 3.1'!$C$9:$C$579,MATCH('Data -enkelt, resultat'!S434,'Tabel 3.1'!$IV$9:$IV$579,0))&amp;" - "&amp;INDEX('Tabel 3.1'!$D$9:$D$579,MATCH('Data -enkelt, resultat'!S434,'Tabel 3.1'!$IV$9:$IV$579,0))</f>
        <v>Independent Invest - Independent New Global</v>
      </c>
      <c r="B438" s="116">
        <v>201412</v>
      </c>
      <c r="C438" s="116">
        <v>11153</v>
      </c>
      <c r="D438" s="116">
        <v>7</v>
      </c>
      <c r="E438" s="117">
        <v>6000</v>
      </c>
      <c r="F438" s="117">
        <v>14000</v>
      </c>
      <c r="G438" s="117">
        <v>7259000</v>
      </c>
      <c r="H438" s="117">
        <v>3000</v>
      </c>
      <c r="I438" s="117">
        <v>435000</v>
      </c>
      <c r="J438" s="117">
        <v>0</v>
      </c>
      <c r="K438" s="117">
        <v>24000</v>
      </c>
      <c r="L438" s="117">
        <v>27000</v>
      </c>
      <c r="M438" s="117">
        <v>7000</v>
      </c>
      <c r="N438" s="117">
        <v>12000</v>
      </c>
      <c r="O438" s="117">
        <v>924000</v>
      </c>
      <c r="P438" s="117">
        <v>0</v>
      </c>
      <c r="Q438" s="117">
        <v>570000</v>
      </c>
      <c r="R438" s="118" t="s">
        <v>794</v>
      </c>
      <c r="S438" s="116">
        <v>11153007</v>
      </c>
      <c r="T438" s="100"/>
      <c r="U438" s="100"/>
      <c r="V438" s="100"/>
      <c r="W438" s="100"/>
      <c r="X438" s="100"/>
      <c r="Y438" s="100"/>
      <c r="Z438" s="100"/>
      <c r="AA438" s="101"/>
      <c r="AB438" s="101"/>
    </row>
    <row r="439" spans="1:28" ht="15">
      <c r="A439" s="109" t="str">
        <f>INDEX('Tabel 3.1'!$C$9:$C$579,MATCH('Data -enkelt, resultat'!S435,'Tabel 3.1'!$IV$9:$IV$579,0))&amp;" - "&amp;INDEX('Tabel 3.1'!$D$9:$D$579,MATCH('Data -enkelt, resultat'!S435,'Tabel 3.1'!$IV$9:$IV$579,0))</f>
        <v>Independent Invest - Independent Bond</v>
      </c>
      <c r="B439" s="116">
        <v>201412</v>
      </c>
      <c r="C439" s="116">
        <v>11153</v>
      </c>
      <c r="D439" s="116">
        <v>12</v>
      </c>
      <c r="E439" s="117">
        <v>1000</v>
      </c>
      <c r="F439" s="117">
        <v>1000</v>
      </c>
      <c r="G439" s="117">
        <v>6475000</v>
      </c>
      <c r="H439" s="117">
        <v>0</v>
      </c>
      <c r="I439" s="117">
        <v>17450000</v>
      </c>
      <c r="J439" s="117">
        <v>0</v>
      </c>
      <c r="K439" s="117">
        <v>27000</v>
      </c>
      <c r="L439" s="117">
        <v>487000</v>
      </c>
      <c r="M439" s="117">
        <v>0</v>
      </c>
      <c r="N439" s="117">
        <v>13000</v>
      </c>
      <c r="O439" s="117">
        <v>1129000</v>
      </c>
      <c r="P439" s="117">
        <v>0</v>
      </c>
      <c r="Q439" s="117">
        <v>958000</v>
      </c>
      <c r="R439" s="118" t="s">
        <v>794</v>
      </c>
      <c r="S439" s="116">
        <v>11153012</v>
      </c>
      <c r="T439" s="100"/>
      <c r="U439" s="100"/>
      <c r="V439" s="100"/>
      <c r="W439" s="100"/>
      <c r="X439" s="100"/>
      <c r="Y439" s="100"/>
      <c r="Z439" s="100"/>
      <c r="AA439" s="101"/>
      <c r="AB439" s="101"/>
    </row>
    <row r="440" spans="1:28" ht="15">
      <c r="A440" s="109" t="str">
        <f>INDEX('Tabel 3.1'!$C$9:$C$579,MATCH('Data -enkelt, resultat'!S436,'Tabel 3.1'!$IV$9:$IV$579,0))&amp;" - "&amp;INDEX('Tabel 3.1'!$D$9:$D$579,MATCH('Data -enkelt, resultat'!S436,'Tabel 3.1'!$IV$9:$IV$579,0))</f>
        <v>Lægernes Pensionsinvestering - LPI Aktier Globale (aktiv forvaltning, MSCI Verden)</v>
      </c>
      <c r="B440" s="116">
        <v>201412</v>
      </c>
      <c r="C440" s="116">
        <v>11153</v>
      </c>
      <c r="D440" s="116">
        <v>14</v>
      </c>
      <c r="E440" s="117">
        <v>35000</v>
      </c>
      <c r="F440" s="117">
        <v>10000</v>
      </c>
      <c r="G440" s="117">
        <v>27611000</v>
      </c>
      <c r="H440" s="117">
        <v>0</v>
      </c>
      <c r="I440" s="117">
        <v>130853000</v>
      </c>
      <c r="J440" s="117">
        <v>0</v>
      </c>
      <c r="K440" s="117">
        <v>10424000</v>
      </c>
      <c r="L440" s="117">
        <v>8170000</v>
      </c>
      <c r="M440" s="117">
        <v>18000</v>
      </c>
      <c r="N440" s="117">
        <v>877000</v>
      </c>
      <c r="O440" s="117">
        <v>12727000</v>
      </c>
      <c r="P440" s="117">
        <v>0</v>
      </c>
      <c r="Q440" s="117">
        <v>3110000</v>
      </c>
      <c r="R440" s="118" t="s">
        <v>794</v>
      </c>
      <c r="S440" s="116">
        <v>11153014</v>
      </c>
      <c r="T440" s="100"/>
      <c r="U440" s="100"/>
      <c r="V440" s="100"/>
      <c r="W440" s="100"/>
      <c r="X440" s="100"/>
      <c r="Y440" s="100"/>
      <c r="Z440" s="100"/>
      <c r="AA440" s="101"/>
      <c r="AB440" s="101"/>
    </row>
    <row r="441" spans="1:28" ht="15">
      <c r="A441" s="109" t="str">
        <f>INDEX('Tabel 3.1'!$C$9:$C$579,MATCH('Data -enkelt, resultat'!S437,'Tabel 3.1'!$IV$9:$IV$579,0))&amp;" - "&amp;INDEX('Tabel 3.1'!$D$9:$D$579,MATCH('Data -enkelt, resultat'!S437,'Tabel 3.1'!$IV$9:$IV$579,0))</f>
        <v>Lægernes Pensionsinvestering - LPI Aktier USA (indeksportefølje, S&amp;P 500)</v>
      </c>
      <c r="B441" s="116">
        <v>201412</v>
      </c>
      <c r="C441" s="116">
        <v>11153</v>
      </c>
      <c r="D441" s="116">
        <v>15</v>
      </c>
      <c r="E441" s="117">
        <v>9000</v>
      </c>
      <c r="F441" s="117">
        <v>29000</v>
      </c>
      <c r="G441" s="117">
        <v>9600000</v>
      </c>
      <c r="H441" s="117">
        <v>0</v>
      </c>
      <c r="I441" s="117">
        <v>7241000</v>
      </c>
      <c r="J441" s="117">
        <v>0</v>
      </c>
      <c r="K441" s="117">
        <v>166000</v>
      </c>
      <c r="L441" s="117">
        <v>179000</v>
      </c>
      <c r="M441" s="117">
        <v>4000</v>
      </c>
      <c r="N441" s="117">
        <v>1041000</v>
      </c>
      <c r="O441" s="117">
        <v>3072000</v>
      </c>
      <c r="P441" s="117">
        <v>0</v>
      </c>
      <c r="Q441" s="117">
        <v>719000</v>
      </c>
      <c r="R441" s="118" t="s">
        <v>794</v>
      </c>
      <c r="S441" s="116">
        <v>11153015</v>
      </c>
      <c r="T441" s="100"/>
      <c r="U441" s="100"/>
      <c r="V441" s="100"/>
      <c r="W441" s="100"/>
      <c r="X441" s="100"/>
      <c r="Y441" s="100"/>
      <c r="Z441" s="100"/>
      <c r="AA441" s="101"/>
      <c r="AB441" s="101"/>
    </row>
    <row r="442" spans="1:28" ht="15">
      <c r="A442" s="109" t="str">
        <f>INDEX('Tabel 3.1'!$C$9:$C$579,MATCH('Data -enkelt, resultat'!S438,'Tabel 3.1'!$IV$9:$IV$579,0))&amp;" - "&amp;INDEX('Tabel 3.1'!$D$9:$D$579,MATCH('Data -enkelt, resultat'!S438,'Tabel 3.1'!$IV$9:$IV$579,0))</f>
        <v>Lægernes Pensionsinvestering - LPI Aktier Europa (indeksportefølje, MSCI Europa)</v>
      </c>
      <c r="B442" s="116">
        <v>201412</v>
      </c>
      <c r="C442" s="116">
        <v>11153</v>
      </c>
      <c r="D442" s="116">
        <v>16</v>
      </c>
      <c r="E442" s="117">
        <v>30000</v>
      </c>
      <c r="F442" s="117">
        <v>39000</v>
      </c>
      <c r="G442" s="117">
        <v>17771000</v>
      </c>
      <c r="H442" s="117">
        <v>0</v>
      </c>
      <c r="I442" s="117">
        <v>216629000</v>
      </c>
      <c r="J442" s="117">
        <v>0</v>
      </c>
      <c r="K442" s="117">
        <v>181000</v>
      </c>
      <c r="L442" s="117">
        <v>2343000</v>
      </c>
      <c r="M442" s="117">
        <v>3000</v>
      </c>
      <c r="N442" s="117">
        <v>285000</v>
      </c>
      <c r="O442" s="117">
        <v>10221000</v>
      </c>
      <c r="P442" s="117">
        <v>0</v>
      </c>
      <c r="Q442" s="117">
        <v>2576000</v>
      </c>
      <c r="R442" s="118" t="s">
        <v>794</v>
      </c>
      <c r="S442" s="116">
        <v>11153016</v>
      </c>
      <c r="T442" s="100"/>
      <c r="U442" s="100"/>
      <c r="V442" s="100"/>
      <c r="W442" s="100"/>
      <c r="X442" s="100"/>
      <c r="Y442" s="100"/>
      <c r="Z442" s="100"/>
      <c r="AA442" s="101"/>
      <c r="AB442" s="101"/>
    </row>
    <row r="443" spans="1:28" ht="15">
      <c r="A443" s="109" t="str">
        <f>INDEX('Tabel 3.1'!$C$9:$C$579,MATCH('Data -enkelt, resultat'!S439,'Tabel 3.1'!$IV$9:$IV$579,0))&amp;" - "&amp;INDEX('Tabel 3.1'!$D$9:$D$579,MATCH('Data -enkelt, resultat'!S439,'Tabel 3.1'!$IV$9:$IV$579,0))</f>
        <v>Lægernes Pensionsinvestering - LPI Aktier Asien (indeksportefølje, MSCI Pacific)</v>
      </c>
      <c r="B443" s="116">
        <v>201412</v>
      </c>
      <c r="C443" s="116">
        <v>11153</v>
      </c>
      <c r="D443" s="116">
        <v>18</v>
      </c>
      <c r="E443" s="117">
        <v>18000</v>
      </c>
      <c r="F443" s="117">
        <v>3000</v>
      </c>
      <c r="G443" s="117">
        <v>2765000</v>
      </c>
      <c r="H443" s="117">
        <v>0</v>
      </c>
      <c r="I443" s="117">
        <v>8567000</v>
      </c>
      <c r="J443" s="117">
        <v>0</v>
      </c>
      <c r="K443" s="117">
        <v>0</v>
      </c>
      <c r="L443" s="117">
        <v>5000</v>
      </c>
      <c r="M443" s="117">
        <v>0</v>
      </c>
      <c r="N443" s="117">
        <v>1000</v>
      </c>
      <c r="O443" s="117">
        <v>288000</v>
      </c>
      <c r="P443" s="117">
        <v>0</v>
      </c>
      <c r="Q443" s="117">
        <v>354000</v>
      </c>
      <c r="R443" s="118" t="s">
        <v>794</v>
      </c>
      <c r="S443" s="116">
        <v>11153018</v>
      </c>
      <c r="T443" s="100"/>
      <c r="U443" s="100"/>
      <c r="V443" s="100"/>
      <c r="W443" s="100"/>
      <c r="X443" s="100"/>
      <c r="Y443" s="100"/>
      <c r="Z443" s="100"/>
      <c r="AA443" s="101"/>
      <c r="AB443" s="101"/>
    </row>
    <row r="444" spans="1:28" ht="15">
      <c r="A444" s="109" t="str">
        <f>INDEX('Tabel 3.1'!$C$9:$C$579,MATCH('Data -enkelt, resultat'!S440,'Tabel 3.1'!$IV$9:$IV$579,0))&amp;" - "&amp;INDEX('Tabel 3.1'!$D$9:$D$579,MATCH('Data -enkelt, resultat'!S440,'Tabel 3.1'!$IV$9:$IV$579,0))</f>
        <v>Lægernes Pensionsinvestering - LPI Aktier Globale V (aktiv forvaltning, MSCI Verden)</v>
      </c>
      <c r="B444" s="116">
        <v>201412</v>
      </c>
      <c r="C444" s="116">
        <v>11153</v>
      </c>
      <c r="D444" s="116">
        <v>19</v>
      </c>
      <c r="E444" s="117">
        <v>312756000</v>
      </c>
      <c r="F444" s="117">
        <v>31000</v>
      </c>
      <c r="G444" s="117">
        <v>3000</v>
      </c>
      <c r="H444" s="117">
        <v>326451000</v>
      </c>
      <c r="I444" s="117">
        <v>8429000</v>
      </c>
      <c r="J444" s="117">
        <v>0</v>
      </c>
      <c r="K444" s="117">
        <v>154493000</v>
      </c>
      <c r="L444" s="117">
        <v>306820000</v>
      </c>
      <c r="M444" s="117">
        <v>0</v>
      </c>
      <c r="N444" s="117">
        <v>24000</v>
      </c>
      <c r="O444" s="117">
        <v>28486000</v>
      </c>
      <c r="P444" s="117">
        <v>0</v>
      </c>
      <c r="Q444" s="117">
        <v>96000</v>
      </c>
      <c r="R444" s="118" t="s">
        <v>794</v>
      </c>
      <c r="S444" s="116">
        <v>11153019</v>
      </c>
      <c r="T444" s="100"/>
      <c r="U444" s="100"/>
      <c r="V444" s="100"/>
      <c r="W444" s="100"/>
      <c r="X444" s="100"/>
      <c r="Y444" s="100"/>
      <c r="Z444" s="100"/>
      <c r="AA444" s="101"/>
      <c r="AB444" s="101"/>
    </row>
    <row r="445" spans="1:28" ht="15">
      <c r="A445" s="109" t="str">
        <f>INDEX('Tabel 3.1'!$C$9:$C$579,MATCH('Data -enkelt, resultat'!S441,'Tabel 3.1'!$IV$9:$IV$579,0))&amp;" - "&amp;INDEX('Tabel 3.1'!$D$9:$D$579,MATCH('Data -enkelt, resultat'!S441,'Tabel 3.1'!$IV$9:$IV$579,0))</f>
        <v>Lægernes Pensionsinvestering - LPI Aktier Europa IV (aktiv forvaltning, MSCI Europa)</v>
      </c>
      <c r="B445" s="116">
        <v>201412</v>
      </c>
      <c r="C445" s="116">
        <v>11153</v>
      </c>
      <c r="D445" s="116">
        <v>20</v>
      </c>
      <c r="E445" s="117">
        <v>86499000</v>
      </c>
      <c r="F445" s="117">
        <v>22000</v>
      </c>
      <c r="G445" s="117">
        <v>0</v>
      </c>
      <c r="H445" s="117">
        <v>97217000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18000</v>
      </c>
      <c r="O445" s="117">
        <v>10329000</v>
      </c>
      <c r="P445" s="117">
        <v>0</v>
      </c>
      <c r="Q445" s="117">
        <v>0</v>
      </c>
      <c r="R445" s="118" t="s">
        <v>794</v>
      </c>
      <c r="S445" s="116">
        <v>11153020</v>
      </c>
      <c r="T445" s="100"/>
      <c r="U445" s="100"/>
      <c r="V445" s="100"/>
      <c r="W445" s="100"/>
      <c r="X445" s="100"/>
      <c r="Y445" s="100"/>
      <c r="Z445" s="100"/>
      <c r="AA445" s="101"/>
      <c r="AB445" s="101"/>
    </row>
    <row r="446" spans="1:28" ht="15">
      <c r="A446" s="109" t="str">
        <f>INDEX('Tabel 3.1'!$C$9:$C$579,MATCH('Data -enkelt, resultat'!S442,'Tabel 3.1'!$IV$9:$IV$579,0))&amp;" - "&amp;INDEX('Tabel 3.1'!$D$9:$D$579,MATCH('Data -enkelt, resultat'!S442,'Tabel 3.1'!$IV$9:$IV$579,0))</f>
        <v>Lægernes Pensionsinvestering - LPI Aktier USA IV (aktiv forvaltning, MSCI USA)</v>
      </c>
      <c r="B446" s="116">
        <v>201412</v>
      </c>
      <c r="C446" s="116">
        <v>11153</v>
      </c>
      <c r="D446" s="116">
        <v>21</v>
      </c>
      <c r="E446" s="117">
        <v>1754000</v>
      </c>
      <c r="F446" s="117">
        <v>1000</v>
      </c>
      <c r="G446" s="117">
        <v>0</v>
      </c>
      <c r="H446" s="117">
        <v>23609000</v>
      </c>
      <c r="I446" s="117">
        <v>0</v>
      </c>
      <c r="J446" s="117">
        <v>0</v>
      </c>
      <c r="K446" s="117">
        <v>2645000</v>
      </c>
      <c r="L446" s="117">
        <v>8463000</v>
      </c>
      <c r="M446" s="117">
        <v>2000</v>
      </c>
      <c r="N446" s="117">
        <v>5000</v>
      </c>
      <c r="O446" s="117">
        <v>916000</v>
      </c>
      <c r="P446" s="117">
        <v>0</v>
      </c>
      <c r="Q446" s="117">
        <v>0</v>
      </c>
      <c r="R446" s="118" t="s">
        <v>794</v>
      </c>
      <c r="S446" s="116">
        <v>11153021</v>
      </c>
      <c r="T446" s="100"/>
      <c r="U446" s="100"/>
      <c r="V446" s="100"/>
      <c r="W446" s="100"/>
      <c r="X446" s="100"/>
      <c r="Y446" s="100"/>
      <c r="Z446" s="100"/>
      <c r="AA446" s="101"/>
      <c r="AB446" s="101"/>
    </row>
    <row r="447" spans="1:28" ht="15">
      <c r="A447" s="109" t="str">
        <f>INDEX('Tabel 3.1'!$C$9:$C$579,MATCH('Data -enkelt, resultat'!S443,'Tabel 3.1'!$IV$9:$IV$579,0))&amp;" - "&amp;INDEX('Tabel 3.1'!$D$9:$D$579,MATCH('Data -enkelt, resultat'!S443,'Tabel 3.1'!$IV$9:$IV$579,0))</f>
        <v>Lægernes Pensionsinvestering - LPI Aktier/Obligationer Globale (balanceret mix, Akk.)</v>
      </c>
      <c r="B447" s="116">
        <v>201412</v>
      </c>
      <c r="C447" s="116">
        <v>11153</v>
      </c>
      <c r="D447" s="116">
        <v>22</v>
      </c>
      <c r="E447" s="117">
        <v>16382000</v>
      </c>
      <c r="F447" s="117">
        <v>119000</v>
      </c>
      <c r="G447" s="117">
        <v>0</v>
      </c>
      <c r="H447" s="117">
        <v>2678000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6000</v>
      </c>
      <c r="O447" s="117">
        <v>3424000</v>
      </c>
      <c r="P447" s="117">
        <v>0</v>
      </c>
      <c r="Q447" s="117">
        <v>0</v>
      </c>
      <c r="R447" s="118" t="s">
        <v>794</v>
      </c>
      <c r="S447" s="116">
        <v>11153022</v>
      </c>
      <c r="T447" s="100"/>
      <c r="U447" s="100"/>
      <c r="V447" s="100"/>
      <c r="W447" s="100"/>
      <c r="X447" s="100"/>
      <c r="Y447" s="100"/>
      <c r="Z447" s="100"/>
      <c r="AA447" s="101"/>
      <c r="AB447" s="101"/>
    </row>
    <row r="448" spans="1:28" ht="15">
      <c r="A448" s="109" t="str">
        <f>INDEX('Tabel 3.1'!$C$9:$C$579,MATCH('Data -enkelt, resultat'!S444,'Tabel 3.1'!$IV$9:$IV$579,0))&amp;" - "&amp;INDEX('Tabel 3.1'!$D$9:$D$579,MATCH('Data -enkelt, resultat'!S444,'Tabel 3.1'!$IV$9:$IV$579,0))</f>
        <v>Lægernes Pensionsinvestering - LPI Obligationer High Yield Globale (aktiv forvaltning, Akk.)</v>
      </c>
      <c r="B448" s="116">
        <v>201412</v>
      </c>
      <c r="C448" s="116">
        <v>11153</v>
      </c>
      <c r="D448" s="116">
        <v>24</v>
      </c>
      <c r="E448" s="117">
        <v>8000</v>
      </c>
      <c r="F448" s="117">
        <v>1000</v>
      </c>
      <c r="G448" s="117">
        <v>13584000</v>
      </c>
      <c r="H448" s="117">
        <v>0</v>
      </c>
      <c r="I448" s="117">
        <v>98054000</v>
      </c>
      <c r="J448" s="117">
        <v>0</v>
      </c>
      <c r="K448" s="117">
        <v>0</v>
      </c>
      <c r="L448" s="117">
        <v>143000</v>
      </c>
      <c r="M448" s="117">
        <v>0</v>
      </c>
      <c r="N448" s="117">
        <v>545000</v>
      </c>
      <c r="O448" s="117">
        <v>7557000</v>
      </c>
      <c r="P448" s="117">
        <v>0</v>
      </c>
      <c r="Q448" s="117">
        <v>197000</v>
      </c>
      <c r="R448" s="118" t="s">
        <v>794</v>
      </c>
      <c r="S448" s="116">
        <v>11153024</v>
      </c>
      <c r="T448" s="100"/>
      <c r="U448" s="100"/>
      <c r="V448" s="100"/>
      <c r="W448" s="100"/>
      <c r="X448" s="100"/>
      <c r="Y448" s="100"/>
      <c r="Z448" s="100"/>
      <c r="AA448" s="101"/>
      <c r="AB448" s="101"/>
    </row>
    <row r="449" spans="1:28" ht="15">
      <c r="A449" s="109" t="str">
        <f>INDEX('Tabel 3.1'!$C$9:$C$579,MATCH('Data -enkelt, resultat'!S445,'Tabel 3.1'!$IV$9:$IV$579,0))&amp;" - "&amp;INDEX('Tabel 3.1'!$D$9:$D$579,MATCH('Data -enkelt, resultat'!S445,'Tabel 3.1'!$IV$9:$IV$579,0))</f>
        <v>Lægernes Pensionsinvestering - LPI Obligationer Europa (aktiv forvaltning, 3&lt; varighed &lt;7)</v>
      </c>
      <c r="B449" s="116">
        <v>201412</v>
      </c>
      <c r="C449" s="116">
        <v>11153</v>
      </c>
      <c r="D449" s="116">
        <v>25</v>
      </c>
      <c r="E449" s="117">
        <v>4000</v>
      </c>
      <c r="F449" s="117">
        <v>26000</v>
      </c>
      <c r="G449" s="117">
        <v>7099000</v>
      </c>
      <c r="H449" s="117">
        <v>0</v>
      </c>
      <c r="I449" s="117">
        <v>22753000</v>
      </c>
      <c r="J449" s="117">
        <v>0</v>
      </c>
      <c r="K449" s="117">
        <v>848000</v>
      </c>
      <c r="L449" s="117">
        <v>3435000</v>
      </c>
      <c r="M449" s="117">
        <v>0</v>
      </c>
      <c r="N449" s="117">
        <v>546000</v>
      </c>
      <c r="O449" s="117">
        <v>4272000</v>
      </c>
      <c r="P449" s="117">
        <v>0</v>
      </c>
      <c r="Q449" s="117">
        <v>659000</v>
      </c>
      <c r="R449" s="118" t="s">
        <v>794</v>
      </c>
      <c r="S449" s="116">
        <v>11153025</v>
      </c>
      <c r="T449" s="100"/>
      <c r="U449" s="100"/>
      <c r="V449" s="100"/>
      <c r="W449" s="100"/>
      <c r="X449" s="100"/>
      <c r="Y449" s="100"/>
      <c r="Z449" s="100"/>
      <c r="AA449" s="101"/>
      <c r="AB449" s="101"/>
    </row>
    <row r="450" spans="1:28" ht="15">
      <c r="A450" s="109" t="str">
        <f>INDEX('Tabel 3.1'!$C$9:$C$579,MATCH('Data -enkelt, resultat'!S446,'Tabel 3.1'!$IV$9:$IV$579,0))&amp;" - "&amp;INDEX('Tabel 3.1'!$D$9:$D$579,MATCH('Data -enkelt, resultat'!S446,'Tabel 3.1'!$IV$9:$IV$579,0))</f>
        <v>Lægernes Pensionsinvestering - LPI Indeksobligationer (aktiv forvaltning)</v>
      </c>
      <c r="B450" s="116">
        <v>201412</v>
      </c>
      <c r="C450" s="116">
        <v>11153</v>
      </c>
      <c r="D450" s="116">
        <v>26</v>
      </c>
      <c r="E450" s="117">
        <v>68561000</v>
      </c>
      <c r="F450" s="117">
        <v>34000</v>
      </c>
      <c r="G450" s="117">
        <v>0</v>
      </c>
      <c r="H450" s="117">
        <v>70639000</v>
      </c>
      <c r="I450" s="117">
        <v>1782000</v>
      </c>
      <c r="J450" s="117">
        <v>0</v>
      </c>
      <c r="K450" s="117">
        <v>33300000</v>
      </c>
      <c r="L450" s="117">
        <v>66035000</v>
      </c>
      <c r="M450" s="117">
        <v>35000</v>
      </c>
      <c r="N450" s="117">
        <v>3000</v>
      </c>
      <c r="O450" s="117">
        <v>8401000</v>
      </c>
      <c r="P450" s="117">
        <v>0</v>
      </c>
      <c r="Q450" s="117">
        <v>21000</v>
      </c>
      <c r="R450" s="118" t="s">
        <v>794</v>
      </c>
      <c r="S450" s="116">
        <v>11153026</v>
      </c>
      <c r="T450" s="100"/>
      <c r="U450" s="100"/>
      <c r="V450" s="100"/>
      <c r="W450" s="100"/>
      <c r="X450" s="100"/>
      <c r="Y450" s="100"/>
      <c r="Z450" s="100"/>
      <c r="AA450" s="101"/>
      <c r="AB450" s="101"/>
    </row>
    <row r="451" spans="1:28" ht="15">
      <c r="A451" s="109" t="str">
        <f>INDEX('Tabel 3.1'!$C$9:$C$579,MATCH('Data -enkelt, resultat'!S447,'Tabel 3.1'!$IV$9:$IV$579,0))&amp;" - "&amp;INDEX('Tabel 3.1'!$D$9:$D$579,MATCH('Data -enkelt, resultat'!S447,'Tabel 3.1'!$IV$9:$IV$579,0))</f>
        <v>Lægernes Pensionsinvestering - LPI Obligationer Europa (aktiv forvaltning, kort, varighed &lt;3)</v>
      </c>
      <c r="B451" s="116">
        <v>201412</v>
      </c>
      <c r="C451" s="116">
        <v>11153</v>
      </c>
      <c r="D451" s="116">
        <v>27</v>
      </c>
      <c r="E451" s="117">
        <v>51670000</v>
      </c>
      <c r="F451" s="117">
        <v>5000</v>
      </c>
      <c r="G451" s="117">
        <v>0</v>
      </c>
      <c r="H451" s="117">
        <v>180902000</v>
      </c>
      <c r="I451" s="117">
        <v>3000</v>
      </c>
      <c r="J451" s="117">
        <v>0</v>
      </c>
      <c r="K451" s="117">
        <v>22410000</v>
      </c>
      <c r="L451" s="117">
        <v>110684000</v>
      </c>
      <c r="M451" s="117">
        <v>15000</v>
      </c>
      <c r="N451" s="117">
        <v>159000</v>
      </c>
      <c r="O451" s="117">
        <v>8674000</v>
      </c>
      <c r="P451" s="117">
        <v>0</v>
      </c>
      <c r="Q451" s="117">
        <v>15000</v>
      </c>
      <c r="R451" s="118" t="s">
        <v>794</v>
      </c>
      <c r="S451" s="116">
        <v>11153027</v>
      </c>
      <c r="T451" s="100"/>
      <c r="U451" s="100"/>
      <c r="V451" s="100"/>
      <c r="W451" s="100"/>
      <c r="X451" s="100"/>
      <c r="Y451" s="100"/>
      <c r="Z451" s="100"/>
      <c r="AA451" s="101"/>
      <c r="AB451" s="101"/>
    </row>
    <row r="452" spans="1:28" ht="15">
      <c r="A452" s="109" t="str">
        <f>INDEX('Tabel 3.1'!$C$9:$C$579,MATCH('Data -enkelt, resultat'!S448,'Tabel 3.1'!$IV$9:$IV$579,0))&amp;" - "&amp;INDEX('Tabel 3.1'!$D$9:$D$579,MATCH('Data -enkelt, resultat'!S448,'Tabel 3.1'!$IV$9:$IV$579,0))</f>
        <v>Lægernes Pensionsinvestering - LPI Aktier Danmark (aktiv forvaltning, OMXCCapGI)</v>
      </c>
      <c r="B452" s="116">
        <v>201412</v>
      </c>
      <c r="C452" s="116">
        <v>11153</v>
      </c>
      <c r="D452" s="116">
        <v>28</v>
      </c>
      <c r="E452" s="117">
        <v>66686000</v>
      </c>
      <c r="F452" s="117">
        <v>16000</v>
      </c>
      <c r="G452" s="117">
        <v>0</v>
      </c>
      <c r="H452" s="117">
        <v>220746000</v>
      </c>
      <c r="I452" s="117">
        <v>1000</v>
      </c>
      <c r="J452" s="117">
        <v>0</v>
      </c>
      <c r="K452" s="117">
        <v>23289000</v>
      </c>
      <c r="L452" s="117">
        <v>133375000</v>
      </c>
      <c r="M452" s="117">
        <v>20000</v>
      </c>
      <c r="N452" s="117">
        <v>159000</v>
      </c>
      <c r="O452" s="117">
        <v>10637000</v>
      </c>
      <c r="P452" s="117">
        <v>0</v>
      </c>
      <c r="Q452" s="117">
        <v>20000</v>
      </c>
      <c r="R452" s="118" t="s">
        <v>794</v>
      </c>
      <c r="S452" s="116">
        <v>11153028</v>
      </c>
      <c r="T452" s="100"/>
      <c r="U452" s="100"/>
      <c r="V452" s="100"/>
      <c r="W452" s="100"/>
      <c r="X452" s="100"/>
      <c r="Y452" s="100"/>
      <c r="Z452" s="100"/>
      <c r="AA452" s="101"/>
      <c r="AB452" s="101"/>
    </row>
    <row r="453" spans="1:28" ht="15">
      <c r="A453" s="109" t="str">
        <f>INDEX('Tabel 3.1'!$C$9:$C$579,MATCH('Data -enkelt, resultat'!S449,'Tabel 3.1'!$IV$9:$IV$579,0))&amp;" - "&amp;INDEX('Tabel 3.1'!$D$9:$D$579,MATCH('Data -enkelt, resultat'!S449,'Tabel 3.1'!$IV$9:$IV$579,0))</f>
        <v>Lægernes Pensionsinvestering - LPI Aktier Emerging Markets (aktiv forvaltning, MSCI Emerging Markets)</v>
      </c>
      <c r="B453" s="116">
        <v>201412</v>
      </c>
      <c r="C453" s="116">
        <v>11153</v>
      </c>
      <c r="D453" s="116">
        <v>29</v>
      </c>
      <c r="E453" s="117">
        <v>1862000</v>
      </c>
      <c r="F453" s="117">
        <v>11000</v>
      </c>
      <c r="G453" s="117">
        <v>0</v>
      </c>
      <c r="H453" s="117">
        <v>44526000</v>
      </c>
      <c r="I453" s="117">
        <v>0</v>
      </c>
      <c r="J453" s="117">
        <v>0</v>
      </c>
      <c r="K453" s="117">
        <v>12541000</v>
      </c>
      <c r="L453" s="117">
        <v>3484000</v>
      </c>
      <c r="M453" s="117">
        <v>0</v>
      </c>
      <c r="N453" s="117">
        <v>6000</v>
      </c>
      <c r="O453" s="117">
        <v>2386000</v>
      </c>
      <c r="P453" s="117">
        <v>0</v>
      </c>
      <c r="Q453" s="117">
        <v>0</v>
      </c>
      <c r="R453" s="118" t="s">
        <v>794</v>
      </c>
      <c r="S453" s="116">
        <v>11153029</v>
      </c>
      <c r="T453" s="100"/>
      <c r="U453" s="100"/>
      <c r="V453" s="100"/>
      <c r="W453" s="100"/>
      <c r="X453" s="100"/>
      <c r="Y453" s="100"/>
      <c r="Z453" s="100"/>
      <c r="AA453" s="101"/>
      <c r="AB453" s="101"/>
    </row>
    <row r="454" spans="1:28" ht="15">
      <c r="A454" s="109" t="str">
        <f>INDEX('Tabel 3.1'!$C$9:$C$579,MATCH('Data -enkelt, resultat'!S450,'Tabel 3.1'!$IV$9:$IV$579,0))&amp;" - "&amp;INDEX('Tabel 3.1'!$D$9:$D$579,MATCH('Data -enkelt, resultat'!S450,'Tabel 3.1'!$IV$9:$IV$579,0))</f>
        <v>Lægernes Pensionsinvestering - LPI Obligationer High Yield Globale II (aktiv forvaltning)</v>
      </c>
      <c r="B454" s="116">
        <v>201412</v>
      </c>
      <c r="C454" s="116">
        <v>11153</v>
      </c>
      <c r="D454" s="116">
        <v>30</v>
      </c>
      <c r="E454" s="117">
        <v>5247000</v>
      </c>
      <c r="F454" s="117">
        <v>15000</v>
      </c>
      <c r="G454" s="117">
        <v>0</v>
      </c>
      <c r="H454" s="117">
        <v>12975000</v>
      </c>
      <c r="I454" s="117">
        <v>0</v>
      </c>
      <c r="J454" s="117">
        <v>0</v>
      </c>
      <c r="K454" s="117">
        <v>29659000</v>
      </c>
      <c r="L454" s="117">
        <v>5248000</v>
      </c>
      <c r="M454" s="117">
        <v>0</v>
      </c>
      <c r="N454" s="117">
        <v>3000</v>
      </c>
      <c r="O454" s="117">
        <v>2546000</v>
      </c>
      <c r="P454" s="117">
        <v>0</v>
      </c>
      <c r="Q454" s="117">
        <v>2000</v>
      </c>
      <c r="R454" s="118" t="s">
        <v>794</v>
      </c>
      <c r="S454" s="116">
        <v>11153030</v>
      </c>
      <c r="T454" s="100"/>
      <c r="U454" s="100"/>
      <c r="V454" s="100"/>
      <c r="W454" s="100"/>
      <c r="X454" s="100"/>
      <c r="Y454" s="100"/>
      <c r="Z454" s="100"/>
      <c r="AA454" s="101"/>
      <c r="AB454" s="101"/>
    </row>
    <row r="455" spans="1:28" ht="15">
      <c r="A455" s="109" t="str">
        <f>INDEX('Tabel 3.1'!$C$9:$C$579,MATCH('Data -enkelt, resultat'!S451,'Tabel 3.1'!$IV$9:$IV$579,0))&amp;" - "&amp;INDEX('Tabel 3.1'!$D$9:$D$579,MATCH('Data -enkelt, resultat'!S451,'Tabel 3.1'!$IV$9:$IV$579,0))</f>
        <v>Lægernes Pensionsinvestering - LPI Obligationer Investment Grade Globale (aktiv forvaltning)</v>
      </c>
      <c r="B455" s="116">
        <v>201412</v>
      </c>
      <c r="C455" s="116">
        <v>11155</v>
      </c>
      <c r="D455" s="116">
        <v>6</v>
      </c>
      <c r="E455" s="117">
        <v>727000</v>
      </c>
      <c r="F455" s="117">
        <v>22000</v>
      </c>
      <c r="G455" s="117">
        <v>5254000</v>
      </c>
      <c r="H455" s="117">
        <v>1254000</v>
      </c>
      <c r="I455" s="117">
        <v>41597000</v>
      </c>
      <c r="J455" s="117">
        <v>0</v>
      </c>
      <c r="K455" s="117">
        <v>16000</v>
      </c>
      <c r="L455" s="117">
        <v>63000</v>
      </c>
      <c r="M455" s="117">
        <v>28000</v>
      </c>
      <c r="N455" s="117">
        <v>1000</v>
      </c>
      <c r="O455" s="117">
        <v>1791000</v>
      </c>
      <c r="P455" s="117">
        <v>0</v>
      </c>
      <c r="Q455" s="117">
        <v>7000</v>
      </c>
      <c r="R455" s="118" t="s">
        <v>794</v>
      </c>
      <c r="S455" s="116">
        <v>11155006</v>
      </c>
      <c r="T455" s="100"/>
      <c r="U455" s="100"/>
      <c r="V455" s="100"/>
      <c r="W455" s="100"/>
      <c r="X455" s="100"/>
      <c r="Y455" s="100"/>
      <c r="Z455" s="100"/>
      <c r="AA455" s="101"/>
      <c r="AB455" s="101"/>
    </row>
    <row r="456" spans="1:28" ht="15">
      <c r="A456" s="109" t="str">
        <f>INDEX('Tabel 3.1'!$C$9:$C$579,MATCH('Data -enkelt, resultat'!S452,'Tabel 3.1'!$IV$9:$IV$579,0))&amp;" - "&amp;INDEX('Tabel 3.1'!$D$9:$D$579,MATCH('Data -enkelt, resultat'!S452,'Tabel 3.1'!$IV$9:$IV$579,0))</f>
        <v>Lægernes Pensionsinvestering - LPI Obligationer Investment Grade Globale II (aktiv forvaltning, Akk.)</v>
      </c>
      <c r="B456" s="116">
        <v>201412</v>
      </c>
      <c r="C456" s="116">
        <v>11155</v>
      </c>
      <c r="D456" s="116">
        <v>9</v>
      </c>
      <c r="E456" s="117">
        <v>3339000</v>
      </c>
      <c r="F456" s="117">
        <v>25000</v>
      </c>
      <c r="G456" s="117">
        <v>11706000</v>
      </c>
      <c r="H456" s="117">
        <v>3116000</v>
      </c>
      <c r="I456" s="117">
        <v>65497000</v>
      </c>
      <c r="J456" s="117">
        <v>0</v>
      </c>
      <c r="K456" s="117">
        <v>39000</v>
      </c>
      <c r="L456" s="117">
        <v>1487000</v>
      </c>
      <c r="M456" s="117">
        <v>17000</v>
      </c>
      <c r="N456" s="117">
        <v>1462000</v>
      </c>
      <c r="O456" s="117">
        <v>7119000</v>
      </c>
      <c r="P456" s="117">
        <v>0</v>
      </c>
      <c r="Q456" s="117">
        <v>1514000</v>
      </c>
      <c r="R456" s="118" t="s">
        <v>794</v>
      </c>
      <c r="S456" s="116">
        <v>11155009</v>
      </c>
      <c r="T456" s="100"/>
      <c r="U456" s="100"/>
      <c r="V456" s="100"/>
      <c r="W456" s="100"/>
      <c r="X456" s="100"/>
      <c r="Y456" s="100"/>
      <c r="Z456" s="100"/>
      <c r="AA456" s="101"/>
      <c r="AB456" s="101"/>
    </row>
    <row r="457" spans="1:28" ht="15">
      <c r="A457" s="109" t="str">
        <f>INDEX('Tabel 3.1'!$C$9:$C$579,MATCH('Data -enkelt, resultat'!S453,'Tabel 3.1'!$IV$9:$IV$579,0))&amp;" - "&amp;INDEX('Tabel 3.1'!$D$9:$D$579,MATCH('Data -enkelt, resultat'!S453,'Tabel 3.1'!$IV$9:$IV$579,0))</f>
        <v>Lægernes Pensionsinvestering - LPI Obligationer Emerging Markets (aktiv forvaltning)</v>
      </c>
      <c r="B457" s="116">
        <v>201412</v>
      </c>
      <c r="C457" s="116">
        <v>11155</v>
      </c>
      <c r="D457" s="116">
        <v>11</v>
      </c>
      <c r="E457" s="117">
        <v>1910000</v>
      </c>
      <c r="F457" s="117">
        <v>5000</v>
      </c>
      <c r="G457" s="117">
        <v>549000</v>
      </c>
      <c r="H457" s="117">
        <v>4701000</v>
      </c>
      <c r="I457" s="117">
        <v>4001000</v>
      </c>
      <c r="J457" s="117">
        <v>0</v>
      </c>
      <c r="K457" s="117">
        <v>12000</v>
      </c>
      <c r="L457" s="117">
        <v>387000</v>
      </c>
      <c r="M457" s="117">
        <v>0</v>
      </c>
      <c r="N457" s="117">
        <v>48000</v>
      </c>
      <c r="O457" s="117">
        <v>1754000</v>
      </c>
      <c r="P457" s="117">
        <v>0</v>
      </c>
      <c r="Q457" s="117">
        <v>28000</v>
      </c>
      <c r="R457" s="118" t="s">
        <v>794</v>
      </c>
      <c r="S457" s="116">
        <v>11155011</v>
      </c>
      <c r="T457" s="100"/>
      <c r="U457" s="100"/>
      <c r="V457" s="100"/>
      <c r="W457" s="100"/>
      <c r="X457" s="100"/>
      <c r="Y457" s="100"/>
      <c r="Z457" s="100"/>
      <c r="AA457" s="101"/>
      <c r="AB457" s="101"/>
    </row>
    <row r="458" spans="1:28" ht="15">
      <c r="A458" s="109" t="str">
        <f>INDEX('Tabel 3.1'!$C$9:$C$579,MATCH('Data -enkelt, resultat'!S454,'Tabel 3.1'!$IV$9:$IV$579,0))&amp;" - "&amp;INDEX('Tabel 3.1'!$D$9:$D$579,MATCH('Data -enkelt, resultat'!S454,'Tabel 3.1'!$IV$9:$IV$579,0))</f>
        <v>Lægernes Pensionsinvestering - LPI Obligationer Emerging Markets II (aktiv forvaltning, Akk.)</v>
      </c>
      <c r="B458" s="116">
        <v>201412</v>
      </c>
      <c r="C458" s="116">
        <v>11155</v>
      </c>
      <c r="D458" s="116">
        <v>12</v>
      </c>
      <c r="E458" s="117">
        <v>550000</v>
      </c>
      <c r="F458" s="117">
        <v>8000</v>
      </c>
      <c r="G458" s="117">
        <v>798000</v>
      </c>
      <c r="H458" s="117">
        <v>347000</v>
      </c>
      <c r="I458" s="117">
        <v>2866000</v>
      </c>
      <c r="J458" s="117">
        <v>0</v>
      </c>
      <c r="K458" s="117">
        <v>8000</v>
      </c>
      <c r="L458" s="117">
        <v>2000</v>
      </c>
      <c r="M458" s="117">
        <v>2000</v>
      </c>
      <c r="N458" s="117">
        <v>1000</v>
      </c>
      <c r="O458" s="117">
        <v>316000</v>
      </c>
      <c r="P458" s="117">
        <v>0</v>
      </c>
      <c r="Q458" s="117">
        <v>3000</v>
      </c>
      <c r="R458" s="118" t="s">
        <v>794</v>
      </c>
      <c r="S458" s="116">
        <v>11155012</v>
      </c>
      <c r="T458" s="100"/>
      <c r="U458" s="100"/>
      <c r="V458" s="100"/>
      <c r="W458" s="100"/>
      <c r="X458" s="100"/>
      <c r="Y458" s="100"/>
      <c r="Z458" s="100"/>
      <c r="AA458" s="101"/>
      <c r="AB458" s="101"/>
    </row>
    <row r="459" spans="1:28" ht="15">
      <c r="A459" s="109" t="str">
        <f>INDEX('Tabel 3.1'!$C$9:$C$579,MATCH('Data -enkelt, resultat'!S455,'Tabel 3.1'!$IV$9:$IV$579,0))&amp;" - "&amp;INDEX('Tabel 3.1'!$D$9:$D$579,MATCH('Data -enkelt, resultat'!S455,'Tabel 3.1'!$IV$9:$IV$579,0))</f>
        <v>Investin - Optimal VerdensIndex Moderat</v>
      </c>
      <c r="B459" s="116">
        <v>201412</v>
      </c>
      <c r="C459" s="116">
        <v>11155</v>
      </c>
      <c r="D459" s="116">
        <v>13</v>
      </c>
      <c r="E459" s="117">
        <v>248000</v>
      </c>
      <c r="F459" s="117">
        <v>7000</v>
      </c>
      <c r="G459" s="117">
        <v>456000</v>
      </c>
      <c r="H459" s="117">
        <v>178000</v>
      </c>
      <c r="I459" s="117">
        <v>3744000</v>
      </c>
      <c r="J459" s="117">
        <v>0</v>
      </c>
      <c r="K459" s="117">
        <v>3000</v>
      </c>
      <c r="L459" s="117">
        <v>33000</v>
      </c>
      <c r="M459" s="117">
        <v>1000</v>
      </c>
      <c r="N459" s="117">
        <v>1000</v>
      </c>
      <c r="O459" s="117">
        <v>218000</v>
      </c>
      <c r="P459" s="117">
        <v>0</v>
      </c>
      <c r="Q459" s="117">
        <v>4000</v>
      </c>
      <c r="R459" s="118" t="s">
        <v>794</v>
      </c>
      <c r="S459" s="116">
        <v>11155013</v>
      </c>
      <c r="T459" s="100"/>
      <c r="U459" s="100"/>
      <c r="V459" s="100"/>
      <c r="W459" s="100"/>
      <c r="X459" s="100"/>
      <c r="Y459" s="100"/>
      <c r="Z459" s="100"/>
      <c r="AA459" s="101"/>
      <c r="AB459" s="101"/>
    </row>
    <row r="460" spans="1:28" ht="15">
      <c r="A460" s="109" t="str">
        <f>INDEX('Tabel 3.1'!$C$9:$C$579,MATCH('Data -enkelt, resultat'!S456,'Tabel 3.1'!$IV$9:$IV$579,0))&amp;" - "&amp;INDEX('Tabel 3.1'!$D$9:$D$579,MATCH('Data -enkelt, resultat'!S456,'Tabel 3.1'!$IV$9:$IV$579,0))</f>
        <v>Investin - Balanced Risk Allocation</v>
      </c>
      <c r="B460" s="116">
        <v>201412</v>
      </c>
      <c r="C460" s="116">
        <v>11155</v>
      </c>
      <c r="D460" s="116">
        <v>14</v>
      </c>
      <c r="E460" s="117">
        <v>53805000</v>
      </c>
      <c r="F460" s="117">
        <v>4000</v>
      </c>
      <c r="G460" s="117">
        <v>0</v>
      </c>
      <c r="H460" s="117">
        <v>6198000</v>
      </c>
      <c r="I460" s="117">
        <v>1000</v>
      </c>
      <c r="J460" s="117">
        <v>0</v>
      </c>
      <c r="K460" s="117">
        <v>837000</v>
      </c>
      <c r="L460" s="117">
        <v>32661000</v>
      </c>
      <c r="M460" s="117">
        <v>198000</v>
      </c>
      <c r="N460" s="117">
        <v>24000</v>
      </c>
      <c r="O460" s="117">
        <v>3539000</v>
      </c>
      <c r="P460" s="117">
        <v>0</v>
      </c>
      <c r="Q460" s="117">
        <v>1171000</v>
      </c>
      <c r="R460" s="118" t="s">
        <v>794</v>
      </c>
      <c r="S460" s="116">
        <v>11155014</v>
      </c>
      <c r="T460" s="100"/>
      <c r="U460" s="100"/>
      <c r="V460" s="100"/>
      <c r="W460" s="100"/>
      <c r="X460" s="100"/>
      <c r="Y460" s="100"/>
      <c r="Z460" s="100"/>
      <c r="AA460" s="101"/>
      <c r="AB460" s="101"/>
    </row>
    <row r="461" spans="1:28" ht="15">
      <c r="A461" s="109" t="str">
        <f>INDEX('Tabel 3.1'!$C$9:$C$579,MATCH('Data -enkelt, resultat'!S457,'Tabel 3.1'!$IV$9:$IV$579,0))&amp;" - "&amp;INDEX('Tabel 3.1'!$D$9:$D$579,MATCH('Data -enkelt, resultat'!S457,'Tabel 3.1'!$IV$9:$IV$579,0))</f>
        <v>Investin - Demetra</v>
      </c>
      <c r="B461" s="116">
        <v>201412</v>
      </c>
      <c r="C461" s="116">
        <v>11155</v>
      </c>
      <c r="D461" s="116">
        <v>15</v>
      </c>
      <c r="E461" s="117">
        <v>3000</v>
      </c>
      <c r="F461" s="117">
        <v>6000</v>
      </c>
      <c r="G461" s="117">
        <v>1917000</v>
      </c>
      <c r="H461" s="117">
        <v>0</v>
      </c>
      <c r="I461" s="117">
        <v>18655000</v>
      </c>
      <c r="J461" s="117">
        <v>0</v>
      </c>
      <c r="K461" s="117">
        <v>2806000</v>
      </c>
      <c r="L461" s="117">
        <v>1901000</v>
      </c>
      <c r="M461" s="117">
        <v>15000</v>
      </c>
      <c r="N461" s="117">
        <v>95000</v>
      </c>
      <c r="O461" s="117">
        <v>1793000</v>
      </c>
      <c r="P461" s="117">
        <v>0</v>
      </c>
      <c r="Q461" s="117">
        <v>196000</v>
      </c>
      <c r="R461" s="118" t="s">
        <v>794</v>
      </c>
      <c r="S461" s="116">
        <v>11155015</v>
      </c>
      <c r="T461" s="100"/>
      <c r="U461" s="100"/>
      <c r="V461" s="100"/>
      <c r="W461" s="100"/>
      <c r="X461" s="100"/>
      <c r="Y461" s="100"/>
      <c r="Z461" s="100"/>
      <c r="AA461" s="101"/>
      <c r="AB461" s="101"/>
    </row>
    <row r="462" spans="1:28" ht="15">
      <c r="A462" s="109" t="str">
        <f>INDEX('Tabel 3.1'!$C$9:$C$579,MATCH('Data -enkelt, resultat'!S458,'Tabel 3.1'!$IV$9:$IV$579,0))&amp;" - "&amp;INDEX('Tabel 3.1'!$D$9:$D$579,MATCH('Data -enkelt, resultat'!S458,'Tabel 3.1'!$IV$9:$IV$579,0))</f>
        <v>Investin - Optimal Stabil</v>
      </c>
      <c r="B462" s="116">
        <v>201412</v>
      </c>
      <c r="C462" s="116">
        <v>11155</v>
      </c>
      <c r="D462" s="116">
        <v>16</v>
      </c>
      <c r="E462" s="117">
        <v>48000</v>
      </c>
      <c r="F462" s="117">
        <v>3000</v>
      </c>
      <c r="G462" s="117">
        <v>84000</v>
      </c>
      <c r="H462" s="117">
        <v>52000</v>
      </c>
      <c r="I462" s="117">
        <v>610000</v>
      </c>
      <c r="J462" s="117">
        <v>0</v>
      </c>
      <c r="K462" s="117">
        <v>17000</v>
      </c>
      <c r="L462" s="117">
        <v>13000</v>
      </c>
      <c r="M462" s="117">
        <v>0</v>
      </c>
      <c r="N462" s="117">
        <v>1000</v>
      </c>
      <c r="O462" s="117">
        <v>123000</v>
      </c>
      <c r="P462" s="117">
        <v>0</v>
      </c>
      <c r="Q462" s="117">
        <v>0</v>
      </c>
      <c r="R462" s="118" t="s">
        <v>794</v>
      </c>
      <c r="S462" s="116">
        <v>11155016</v>
      </c>
      <c r="T462" s="100"/>
      <c r="U462" s="100"/>
      <c r="V462" s="100"/>
      <c r="W462" s="100"/>
      <c r="X462" s="100"/>
      <c r="Y462" s="100"/>
      <c r="Z462" s="100"/>
      <c r="AA462" s="101"/>
      <c r="AB462" s="101"/>
    </row>
    <row r="463" spans="1:28" ht="15">
      <c r="A463" s="109" t="str">
        <f>INDEX('Tabel 3.1'!$C$9:$C$579,MATCH('Data -enkelt, resultat'!S459,'Tabel 3.1'!$IV$9:$IV$579,0))&amp;" - "&amp;INDEX('Tabel 3.1'!$D$9:$D$579,MATCH('Data -enkelt, resultat'!S459,'Tabel 3.1'!$IV$9:$IV$579,0))</f>
        <v>Investin - Optimal Livscyklus 2030-40</v>
      </c>
      <c r="B463" s="116">
        <v>201412</v>
      </c>
      <c r="C463" s="116">
        <v>11158</v>
      </c>
      <c r="D463" s="116">
        <v>1</v>
      </c>
      <c r="E463" s="117">
        <v>13066000</v>
      </c>
      <c r="F463" s="117">
        <v>0</v>
      </c>
      <c r="G463" s="117">
        <v>5467000</v>
      </c>
      <c r="H463" s="117">
        <v>8341000</v>
      </c>
      <c r="I463" s="117">
        <v>20663000</v>
      </c>
      <c r="J463" s="117">
        <v>0</v>
      </c>
      <c r="K463" s="117">
        <v>0</v>
      </c>
      <c r="L463" s="117">
        <v>-13000</v>
      </c>
      <c r="M463" s="117">
        <v>242000</v>
      </c>
      <c r="N463" s="117">
        <v>418000</v>
      </c>
      <c r="O463" s="117">
        <v>3494000</v>
      </c>
      <c r="P463" s="117">
        <v>0</v>
      </c>
      <c r="Q463" s="117">
        <v>637000</v>
      </c>
      <c r="R463" s="118" t="s">
        <v>794</v>
      </c>
      <c r="S463" s="116">
        <v>11158001</v>
      </c>
      <c r="T463" s="100"/>
      <c r="U463" s="100"/>
      <c r="V463" s="100"/>
      <c r="W463" s="100"/>
      <c r="X463" s="100"/>
      <c r="Y463" s="100"/>
      <c r="Z463" s="100"/>
      <c r="AA463" s="101"/>
      <c r="AB463" s="101"/>
    </row>
    <row r="464" spans="1:28" ht="15">
      <c r="A464" s="109" t="str">
        <f>INDEX('Tabel 3.1'!$C$9:$C$579,MATCH('Data -enkelt, resultat'!S460,'Tabel 3.1'!$IV$9:$IV$579,0))&amp;" - "&amp;INDEX('Tabel 3.1'!$D$9:$D$579,MATCH('Data -enkelt, resultat'!S460,'Tabel 3.1'!$IV$9:$IV$579,0))</f>
        <v>Investin - EMD Local Currency</v>
      </c>
      <c r="B464" s="116">
        <v>201412</v>
      </c>
      <c r="C464" s="116">
        <v>11158</v>
      </c>
      <c r="D464" s="116">
        <v>2</v>
      </c>
      <c r="E464" s="117">
        <v>26441000</v>
      </c>
      <c r="F464" s="117">
        <v>0</v>
      </c>
      <c r="G464" s="117">
        <v>0</v>
      </c>
      <c r="H464" s="117">
        <v>21645000</v>
      </c>
      <c r="I464" s="117">
        <v>0</v>
      </c>
      <c r="J464" s="117">
        <v>0</v>
      </c>
      <c r="K464" s="117">
        <v>0</v>
      </c>
      <c r="L464" s="117">
        <v>-358000</v>
      </c>
      <c r="M464" s="117">
        <v>892000</v>
      </c>
      <c r="N464" s="117">
        <v>0</v>
      </c>
      <c r="O464" s="117">
        <v>2769000</v>
      </c>
      <c r="P464" s="117">
        <v>0</v>
      </c>
      <c r="Q464" s="117">
        <v>0</v>
      </c>
      <c r="R464" s="118" t="s">
        <v>794</v>
      </c>
      <c r="S464" s="116">
        <v>11158002</v>
      </c>
      <c r="T464" s="100"/>
      <c r="U464" s="100"/>
      <c r="V464" s="100"/>
      <c r="W464" s="100"/>
      <c r="X464" s="100"/>
      <c r="Y464" s="100"/>
      <c r="Z464" s="100"/>
      <c r="AA464" s="101"/>
      <c r="AB464" s="101"/>
    </row>
    <row r="465" spans="1:28" ht="15">
      <c r="A465" s="109" t="str">
        <f>INDEX('Tabel 3.1'!$C$9:$C$579,MATCH('Data -enkelt, resultat'!S461,'Tabel 3.1'!$IV$9:$IV$579,0))&amp;" - "&amp;INDEX('Tabel 3.1'!$D$9:$D$579,MATCH('Data -enkelt, resultat'!S461,'Tabel 3.1'!$IV$9:$IV$579,0))</f>
        <v>Investin - K Invest Globale Aktier</v>
      </c>
      <c r="B465" s="116">
        <v>201412</v>
      </c>
      <c r="C465" s="116">
        <v>11158</v>
      </c>
      <c r="D465" s="116">
        <v>3</v>
      </c>
      <c r="E465" s="117">
        <v>16940000</v>
      </c>
      <c r="F465" s="117">
        <v>0</v>
      </c>
      <c r="G465" s="117">
        <v>0</v>
      </c>
      <c r="H465" s="117">
        <v>8006000</v>
      </c>
      <c r="I465" s="117">
        <v>0</v>
      </c>
      <c r="J465" s="117">
        <v>0</v>
      </c>
      <c r="K465" s="117">
        <v>0</v>
      </c>
      <c r="L465" s="117">
        <v>-12000</v>
      </c>
      <c r="M465" s="117">
        <v>0</v>
      </c>
      <c r="N465" s="117">
        <v>0</v>
      </c>
      <c r="O465" s="117">
        <v>1501000</v>
      </c>
      <c r="P465" s="117">
        <v>0</v>
      </c>
      <c r="Q465" s="117">
        <v>0</v>
      </c>
      <c r="R465" s="118" t="s">
        <v>794</v>
      </c>
      <c r="S465" s="116">
        <v>11158003</v>
      </c>
      <c r="T465" s="100"/>
      <c r="U465" s="100"/>
      <c r="V465" s="100"/>
      <c r="W465" s="100"/>
      <c r="X465" s="100"/>
      <c r="Y465" s="100"/>
      <c r="Z465" s="100"/>
      <c r="AA465" s="101"/>
      <c r="AB465" s="101"/>
    </row>
    <row r="466" spans="1:28" ht="15">
      <c r="A466" s="109" t="str">
        <f>INDEX('Tabel 3.1'!$C$9:$C$579,MATCH('Data -enkelt, resultat'!S462,'Tabel 3.1'!$IV$9:$IV$579,0))&amp;" - "&amp;INDEX('Tabel 3.1'!$D$9:$D$579,MATCH('Data -enkelt, resultat'!S462,'Tabel 3.1'!$IV$9:$IV$579,0))</f>
        <v>Investin - Aktiv Balance</v>
      </c>
      <c r="B466" s="116">
        <v>201412</v>
      </c>
      <c r="C466" s="116">
        <v>11158</v>
      </c>
      <c r="D466" s="116">
        <v>4</v>
      </c>
      <c r="E466" s="117">
        <v>0</v>
      </c>
      <c r="F466" s="117">
        <v>0</v>
      </c>
      <c r="G466" s="117">
        <v>5843000</v>
      </c>
      <c r="H466" s="117">
        <v>0</v>
      </c>
      <c r="I466" s="117">
        <v>40425000</v>
      </c>
      <c r="J466" s="117">
        <v>0</v>
      </c>
      <c r="K466" s="117">
        <v>0</v>
      </c>
      <c r="L466" s="117">
        <v>0</v>
      </c>
      <c r="M466" s="117">
        <v>0</v>
      </c>
      <c r="N466" s="117">
        <v>260000</v>
      </c>
      <c r="O466" s="117">
        <v>3444000</v>
      </c>
      <c r="P466" s="117">
        <v>0</v>
      </c>
      <c r="Q466" s="117">
        <v>133000</v>
      </c>
      <c r="R466" s="118" t="s">
        <v>794</v>
      </c>
      <c r="S466" s="116">
        <v>11158004</v>
      </c>
      <c r="T466" s="100"/>
      <c r="U466" s="100"/>
      <c r="V466" s="100"/>
      <c r="W466" s="100"/>
      <c r="X466" s="100"/>
      <c r="Y466" s="100"/>
      <c r="Z466" s="100"/>
      <c r="AA466" s="101"/>
      <c r="AB466" s="101"/>
    </row>
    <row r="467" spans="1:28" ht="15">
      <c r="A467" s="109" t="str">
        <f>INDEX('Tabel 3.1'!$C$9:$C$579,MATCH('Data -enkelt, resultat'!S463,'Tabel 3.1'!$IV$9:$IV$579,0))&amp;" - "&amp;INDEX('Tabel 3.1'!$D$9:$D$579,MATCH('Data -enkelt, resultat'!S463,'Tabel 3.1'!$IV$9:$IV$579,0))</f>
        <v>Maj Invest - Pension</v>
      </c>
      <c r="B467" s="116">
        <v>201412</v>
      </c>
      <c r="C467" s="116">
        <v>11158</v>
      </c>
      <c r="D467" s="116">
        <v>5</v>
      </c>
      <c r="E467" s="117">
        <v>7000</v>
      </c>
      <c r="F467" s="117">
        <v>0</v>
      </c>
      <c r="G467" s="117">
        <v>17530000</v>
      </c>
      <c r="H467" s="117">
        <v>0</v>
      </c>
      <c r="I467" s="117">
        <v>60998000</v>
      </c>
      <c r="J467" s="117">
        <v>0</v>
      </c>
      <c r="K467" s="117">
        <v>0</v>
      </c>
      <c r="L467" s="117">
        <v>476000</v>
      </c>
      <c r="M467" s="117">
        <v>71000</v>
      </c>
      <c r="N467" s="117">
        <v>1095000</v>
      </c>
      <c r="O467" s="117">
        <v>10601000</v>
      </c>
      <c r="P467" s="117">
        <v>0</v>
      </c>
      <c r="Q467" s="117">
        <v>2026000</v>
      </c>
      <c r="R467" s="118" t="s">
        <v>794</v>
      </c>
      <c r="S467" s="116">
        <v>11158005</v>
      </c>
      <c r="T467" s="100"/>
      <c r="U467" s="100"/>
      <c r="V467" s="100"/>
      <c r="W467" s="100"/>
      <c r="X467" s="100"/>
      <c r="Y467" s="100"/>
      <c r="Z467" s="100"/>
      <c r="AA467" s="101"/>
      <c r="AB467" s="101"/>
    </row>
    <row r="468" spans="1:28" ht="15">
      <c r="A468" s="109" t="str">
        <f>INDEX('Tabel 3.1'!$C$9:$C$579,MATCH('Data -enkelt, resultat'!S464,'Tabel 3.1'!$IV$9:$IV$579,0))&amp;" - "&amp;INDEX('Tabel 3.1'!$D$9:$D$579,MATCH('Data -enkelt, resultat'!S464,'Tabel 3.1'!$IV$9:$IV$579,0))</f>
        <v>Maj Invest - Obligationer</v>
      </c>
      <c r="B468" s="116">
        <v>201412</v>
      </c>
      <c r="C468" s="116">
        <v>11158</v>
      </c>
      <c r="D468" s="116">
        <v>6</v>
      </c>
      <c r="E468" s="117">
        <v>1000</v>
      </c>
      <c r="F468" s="117">
        <v>4000</v>
      </c>
      <c r="G468" s="117">
        <v>73736000</v>
      </c>
      <c r="H468" s="117">
        <v>0</v>
      </c>
      <c r="I468" s="117">
        <v>996811000</v>
      </c>
      <c r="J468" s="117">
        <v>0</v>
      </c>
      <c r="K468" s="117">
        <v>0</v>
      </c>
      <c r="L468" s="117">
        <v>110000</v>
      </c>
      <c r="M468" s="117">
        <v>353000</v>
      </c>
      <c r="N468" s="117">
        <v>5336000</v>
      </c>
      <c r="O468" s="117">
        <v>56778000</v>
      </c>
      <c r="P468" s="117">
        <v>0</v>
      </c>
      <c r="Q468" s="117">
        <v>9338000</v>
      </c>
      <c r="R468" s="118" t="s">
        <v>794</v>
      </c>
      <c r="S468" s="116">
        <v>11158006</v>
      </c>
      <c r="T468" s="100"/>
      <c r="U468" s="100"/>
      <c r="V468" s="100"/>
      <c r="W468" s="100"/>
      <c r="X468" s="100"/>
      <c r="Y468" s="100"/>
      <c r="Z468" s="100"/>
      <c r="AA468" s="101"/>
      <c r="AB468" s="101"/>
    </row>
    <row r="469" spans="1:28" ht="15">
      <c r="A469" s="109" t="str">
        <f>INDEX('Tabel 3.1'!$C$9:$C$579,MATCH('Data -enkelt, resultat'!S465,'Tabel 3.1'!$IV$9:$IV$579,0))&amp;" - "&amp;INDEX('Tabel 3.1'!$D$9:$D$579,MATCH('Data -enkelt, resultat'!S465,'Tabel 3.1'!$IV$9:$IV$579,0))</f>
        <v>Maj Invest - Danske Obligationer</v>
      </c>
      <c r="B469" s="116">
        <v>201412</v>
      </c>
      <c r="C469" s="116">
        <v>11158</v>
      </c>
      <c r="D469" s="116">
        <v>8</v>
      </c>
      <c r="E469" s="117">
        <v>8060000</v>
      </c>
      <c r="F469" s="117">
        <v>34000</v>
      </c>
      <c r="G469" s="117">
        <v>4814000</v>
      </c>
      <c r="H469" s="117">
        <v>26809000</v>
      </c>
      <c r="I469" s="117">
        <v>34579000</v>
      </c>
      <c r="J469" s="117">
        <v>0</v>
      </c>
      <c r="K469" s="117">
        <v>-8226000</v>
      </c>
      <c r="L469" s="117">
        <v>-115000</v>
      </c>
      <c r="M469" s="117">
        <v>-3000</v>
      </c>
      <c r="N469" s="117">
        <v>360000</v>
      </c>
      <c r="O469" s="117">
        <v>8538000</v>
      </c>
      <c r="P469" s="117">
        <v>0</v>
      </c>
      <c r="Q469" s="117">
        <v>721000</v>
      </c>
      <c r="R469" s="118" t="s">
        <v>794</v>
      </c>
      <c r="S469" s="116">
        <v>11158008</v>
      </c>
      <c r="T469" s="100"/>
      <c r="U469" s="100"/>
      <c r="V469" s="100"/>
      <c r="W469" s="100"/>
      <c r="X469" s="100"/>
      <c r="Y469" s="100"/>
      <c r="Z469" s="100"/>
      <c r="AA469" s="101"/>
      <c r="AB469" s="101"/>
    </row>
    <row r="470" spans="1:28" ht="15">
      <c r="A470" s="109" t="str">
        <f>INDEX('Tabel 3.1'!$C$9:$C$579,MATCH('Data -enkelt, resultat'!S466,'Tabel 3.1'!$IV$9:$IV$579,0))&amp;" - "&amp;INDEX('Tabel 3.1'!$D$9:$D$579,MATCH('Data -enkelt, resultat'!S466,'Tabel 3.1'!$IV$9:$IV$579,0))</f>
        <v>Maj Invest - Danske Aktier</v>
      </c>
      <c r="B470" s="116">
        <v>201412</v>
      </c>
      <c r="C470" s="116">
        <v>11158</v>
      </c>
      <c r="D470" s="116">
        <v>10</v>
      </c>
      <c r="E470" s="117">
        <v>0</v>
      </c>
      <c r="F470" s="117">
        <v>0</v>
      </c>
      <c r="G470" s="117">
        <v>13215000</v>
      </c>
      <c r="H470" s="117">
        <v>0</v>
      </c>
      <c r="I470" s="117">
        <v>7257000</v>
      </c>
      <c r="J470" s="117">
        <v>0</v>
      </c>
      <c r="K470" s="117">
        <v>0</v>
      </c>
      <c r="L470" s="117">
        <v>39000</v>
      </c>
      <c r="M470" s="117">
        <v>299000</v>
      </c>
      <c r="N470" s="117">
        <v>0</v>
      </c>
      <c r="O470" s="117">
        <v>902000</v>
      </c>
      <c r="P470" s="117">
        <v>0</v>
      </c>
      <c r="Q470" s="117">
        <v>1347000</v>
      </c>
      <c r="R470" s="118" t="s">
        <v>794</v>
      </c>
      <c r="S470" s="116">
        <v>11158010</v>
      </c>
      <c r="T470" s="100"/>
      <c r="U470" s="100"/>
      <c r="V470" s="100"/>
      <c r="W470" s="100"/>
      <c r="X470" s="100"/>
      <c r="Y470" s="100"/>
      <c r="Z470" s="100"/>
      <c r="AA470" s="101"/>
      <c r="AB470" s="101"/>
    </row>
    <row r="471" spans="1:28" ht="15">
      <c r="A471" s="109" t="str">
        <f>INDEX('Tabel 3.1'!$C$9:$C$579,MATCH('Data -enkelt, resultat'!S467,'Tabel 3.1'!$IV$9:$IV$579,0))&amp;" - "&amp;INDEX('Tabel 3.1'!$D$9:$D$579,MATCH('Data -enkelt, resultat'!S467,'Tabel 3.1'!$IV$9:$IV$579,0))</f>
        <v>Maj Invest - Aktier</v>
      </c>
      <c r="B471" s="116">
        <v>201412</v>
      </c>
      <c r="C471" s="116">
        <v>11158</v>
      </c>
      <c r="D471" s="116">
        <v>11</v>
      </c>
      <c r="E471" s="117">
        <v>4000</v>
      </c>
      <c r="F471" s="117">
        <v>0</v>
      </c>
      <c r="G471" s="117">
        <v>3132000</v>
      </c>
      <c r="H471" s="117">
        <v>0</v>
      </c>
      <c r="I471" s="117">
        <v>57327000</v>
      </c>
      <c r="J471" s="117">
        <v>0</v>
      </c>
      <c r="K471" s="117">
        <v>0</v>
      </c>
      <c r="L471" s="117">
        <v>-57000</v>
      </c>
      <c r="M471" s="117">
        <v>19000</v>
      </c>
      <c r="N471" s="117">
        <v>54000</v>
      </c>
      <c r="O471" s="117">
        <v>3740000</v>
      </c>
      <c r="P471" s="117">
        <v>0</v>
      </c>
      <c r="Q471" s="117">
        <v>426000</v>
      </c>
      <c r="R471" s="118" t="s">
        <v>794</v>
      </c>
      <c r="S471" s="116">
        <v>11158011</v>
      </c>
      <c r="T471" s="100"/>
      <c r="U471" s="100"/>
      <c r="V471" s="100"/>
      <c r="W471" s="100"/>
      <c r="X471" s="100"/>
      <c r="Y471" s="100"/>
      <c r="Z471" s="100"/>
      <c r="AA471" s="101"/>
      <c r="AB471" s="101"/>
    </row>
    <row r="472" spans="1:28" ht="15">
      <c r="A472" s="109" t="str">
        <f>INDEX('Tabel 3.1'!$C$9:$C$579,MATCH('Data -enkelt, resultat'!S468,'Tabel 3.1'!$IV$9:$IV$579,0))&amp;" - "&amp;INDEX('Tabel 3.1'!$D$9:$D$579,MATCH('Data -enkelt, resultat'!S468,'Tabel 3.1'!$IV$9:$IV$579,0))</f>
        <v>Maj Invest - Value Aktier</v>
      </c>
      <c r="B472" s="116">
        <v>201412</v>
      </c>
      <c r="C472" s="116">
        <v>11158</v>
      </c>
      <c r="D472" s="116">
        <v>13</v>
      </c>
      <c r="E472" s="117">
        <v>2645000</v>
      </c>
      <c r="F472" s="117">
        <v>1000</v>
      </c>
      <c r="G472" s="117">
        <v>3174000</v>
      </c>
      <c r="H472" s="117">
        <v>2623000</v>
      </c>
      <c r="I472" s="117">
        <v>16923000</v>
      </c>
      <c r="J472" s="117">
        <v>0</v>
      </c>
      <c r="K472" s="117">
        <v>427000</v>
      </c>
      <c r="L472" s="117">
        <v>158000</v>
      </c>
      <c r="M472" s="117">
        <v>19000</v>
      </c>
      <c r="N472" s="117">
        <v>113000</v>
      </c>
      <c r="O472" s="117">
        <v>1524000</v>
      </c>
      <c r="P472" s="117">
        <v>0</v>
      </c>
      <c r="Q472" s="117">
        <v>301000</v>
      </c>
      <c r="R472" s="118" t="s">
        <v>794</v>
      </c>
      <c r="S472" s="116">
        <v>11158013</v>
      </c>
      <c r="T472" s="100"/>
      <c r="U472" s="100"/>
      <c r="V472" s="100"/>
      <c r="W472" s="100"/>
      <c r="X472" s="100"/>
      <c r="Y472" s="100"/>
      <c r="Z472" s="100"/>
      <c r="AA472" s="101"/>
      <c r="AB472" s="101"/>
    </row>
    <row r="473" spans="1:28" ht="15">
      <c r="A473" s="109" t="str">
        <f>INDEX('Tabel 3.1'!$C$9:$C$579,MATCH('Data -enkelt, resultat'!S469,'Tabel 3.1'!$IV$9:$IV$579,0))&amp;" - "&amp;INDEX('Tabel 3.1'!$D$9:$D$579,MATCH('Data -enkelt, resultat'!S469,'Tabel 3.1'!$IV$9:$IV$579,0))</f>
        <v>Maj Invest - Kontra</v>
      </c>
      <c r="B473" s="116">
        <v>201412</v>
      </c>
      <c r="C473" s="116">
        <v>11158</v>
      </c>
      <c r="D473" s="116">
        <v>14</v>
      </c>
      <c r="E473" s="117">
        <v>4000</v>
      </c>
      <c r="F473" s="117">
        <v>0</v>
      </c>
      <c r="G473" s="117">
        <v>9649000</v>
      </c>
      <c r="H473" s="117">
        <v>0</v>
      </c>
      <c r="I473" s="117">
        <v>29529000</v>
      </c>
      <c r="J473" s="117">
        <v>0</v>
      </c>
      <c r="K473" s="117">
        <v>0</v>
      </c>
      <c r="L473" s="117">
        <v>-455000</v>
      </c>
      <c r="M473" s="117">
        <v>31000</v>
      </c>
      <c r="N473" s="117">
        <v>1045000</v>
      </c>
      <c r="O473" s="117">
        <v>5769000</v>
      </c>
      <c r="P473" s="117">
        <v>0</v>
      </c>
      <c r="Q473" s="117">
        <v>484000</v>
      </c>
      <c r="R473" s="118" t="s">
        <v>794</v>
      </c>
      <c r="S473" s="116">
        <v>11158014</v>
      </c>
      <c r="T473" s="100"/>
      <c r="U473" s="100"/>
      <c r="V473" s="100"/>
      <c r="W473" s="100"/>
      <c r="X473" s="100"/>
      <c r="Y473" s="100"/>
      <c r="Z473" s="100"/>
      <c r="AA473" s="101"/>
      <c r="AB473" s="101"/>
    </row>
    <row r="474" spans="1:28" ht="15">
      <c r="A474" s="109" t="str">
        <f>INDEX('Tabel 3.1'!$C$9:$C$579,MATCH('Data -enkelt, resultat'!S470,'Tabel 3.1'!$IV$9:$IV$579,0))&amp;" - "&amp;INDEX('Tabel 3.1'!$D$9:$D$579,MATCH('Data -enkelt, resultat'!S470,'Tabel 3.1'!$IV$9:$IV$579,0))</f>
        <v>Maj Invest - Europa Aktier</v>
      </c>
      <c r="B474" s="116">
        <v>201412</v>
      </c>
      <c r="C474" s="116">
        <v>11160</v>
      </c>
      <c r="D474" s="116">
        <v>1</v>
      </c>
      <c r="E474" s="117">
        <v>8000</v>
      </c>
      <c r="F474" s="117">
        <v>31000</v>
      </c>
      <c r="G474" s="117">
        <v>22940000</v>
      </c>
      <c r="H474" s="117">
        <v>0</v>
      </c>
      <c r="I474" s="117">
        <v>287938000</v>
      </c>
      <c r="J474" s="117">
        <v>0</v>
      </c>
      <c r="K474" s="117">
        <v>0</v>
      </c>
      <c r="L474" s="117">
        <v>826000</v>
      </c>
      <c r="M474" s="117">
        <v>28000</v>
      </c>
      <c r="N474" s="117">
        <v>450000</v>
      </c>
      <c r="O474" s="117">
        <v>13565000</v>
      </c>
      <c r="P474" s="117">
        <v>0</v>
      </c>
      <c r="Q474" s="117">
        <v>3314000</v>
      </c>
      <c r="R474" s="118" t="s">
        <v>794</v>
      </c>
      <c r="S474" s="116">
        <v>11160001</v>
      </c>
      <c r="T474" s="100"/>
      <c r="U474" s="100"/>
      <c r="V474" s="100"/>
      <c r="W474" s="100"/>
      <c r="X474" s="100"/>
      <c r="Y474" s="100"/>
      <c r="Z474" s="100"/>
      <c r="AA474" s="101"/>
      <c r="AB474" s="101"/>
    </row>
    <row r="475" spans="1:28" ht="15">
      <c r="A475" s="109" t="str">
        <f>INDEX('Tabel 3.1'!$C$9:$C$579,MATCH('Data -enkelt, resultat'!S471,'Tabel 3.1'!$IV$9:$IV$579,0))&amp;" - "&amp;INDEX('Tabel 3.1'!$D$9:$D$579,MATCH('Data -enkelt, resultat'!S471,'Tabel 3.1'!$IV$9:$IV$579,0))</f>
        <v>Maj Invest - Global Sundhed</v>
      </c>
      <c r="B475" s="116">
        <v>201412</v>
      </c>
      <c r="C475" s="116">
        <v>11160</v>
      </c>
      <c r="D475" s="116">
        <v>2</v>
      </c>
      <c r="E475" s="117">
        <v>1000</v>
      </c>
      <c r="F475" s="117">
        <v>7000</v>
      </c>
      <c r="G475" s="117">
        <v>22907000</v>
      </c>
      <c r="H475" s="117">
        <v>0</v>
      </c>
      <c r="I475" s="117">
        <v>7166000</v>
      </c>
      <c r="J475" s="117">
        <v>0</v>
      </c>
      <c r="K475" s="117">
        <v>10000</v>
      </c>
      <c r="L475" s="117">
        <v>3000</v>
      </c>
      <c r="M475" s="117">
        <v>10000</v>
      </c>
      <c r="N475" s="117">
        <v>3787000</v>
      </c>
      <c r="O475" s="117">
        <v>12070000</v>
      </c>
      <c r="P475" s="117">
        <v>0</v>
      </c>
      <c r="Q475" s="117">
        <v>2686000</v>
      </c>
      <c r="R475" s="118" t="s">
        <v>794</v>
      </c>
      <c r="S475" s="116">
        <v>11160002</v>
      </c>
      <c r="T475" s="100"/>
      <c r="U475" s="100"/>
      <c r="V475" s="100"/>
      <c r="W475" s="100"/>
      <c r="X475" s="100"/>
      <c r="Y475" s="100"/>
      <c r="Z475" s="100"/>
      <c r="AA475" s="101"/>
      <c r="AB475" s="101"/>
    </row>
    <row r="476" spans="1:28" ht="15">
      <c r="A476" s="109" t="str">
        <f>INDEX('Tabel 3.1'!$C$9:$C$579,MATCH('Data -enkelt, resultat'!S472,'Tabel 3.1'!$IV$9:$IV$579,0))&amp;" - "&amp;INDEX('Tabel 3.1'!$D$9:$D$579,MATCH('Data -enkelt, resultat'!S472,'Tabel 3.1'!$IV$9:$IV$579,0))</f>
        <v>Maj Invest - Makro</v>
      </c>
      <c r="B476" s="116">
        <v>201412</v>
      </c>
      <c r="C476" s="116">
        <v>11160</v>
      </c>
      <c r="D476" s="116">
        <v>3</v>
      </c>
      <c r="E476" s="117">
        <v>7000</v>
      </c>
      <c r="F476" s="117">
        <v>6000</v>
      </c>
      <c r="G476" s="117">
        <v>57780000</v>
      </c>
      <c r="H476" s="117">
        <v>0</v>
      </c>
      <c r="I476" s="117">
        <v>35933000</v>
      </c>
      <c r="J476" s="117">
        <v>0</v>
      </c>
      <c r="K476" s="117">
        <v>25000</v>
      </c>
      <c r="L476" s="117">
        <v>267000</v>
      </c>
      <c r="M476" s="117">
        <v>75000</v>
      </c>
      <c r="N476" s="117">
        <v>10060000</v>
      </c>
      <c r="O476" s="117">
        <v>30248000</v>
      </c>
      <c r="P476" s="117">
        <v>0</v>
      </c>
      <c r="Q476" s="117">
        <v>6955000</v>
      </c>
      <c r="R476" s="118" t="s">
        <v>794</v>
      </c>
      <c r="S476" s="116">
        <v>11160003</v>
      </c>
      <c r="T476" s="100"/>
      <c r="U476" s="100"/>
      <c r="V476" s="100"/>
      <c r="W476" s="100"/>
      <c r="X476" s="100"/>
      <c r="Y476" s="100"/>
      <c r="Z476" s="100"/>
      <c r="AA476" s="101"/>
      <c r="AB476" s="101"/>
    </row>
    <row r="477" spans="1:28" ht="15">
      <c r="A477" s="109" t="str">
        <f>INDEX('Tabel 3.1'!$C$9:$C$579,MATCH('Data -enkelt, resultat'!S473,'Tabel 3.1'!$IV$9:$IV$579,0))&amp;" - "&amp;INDEX('Tabel 3.1'!$D$9:$D$579,MATCH('Data -enkelt, resultat'!S473,'Tabel 3.1'!$IV$9:$IV$579,0))</f>
        <v>Maj Invest - Emerging Markets</v>
      </c>
      <c r="B477" s="116">
        <v>201412</v>
      </c>
      <c r="C477" s="116">
        <v>11160</v>
      </c>
      <c r="D477" s="116">
        <v>4</v>
      </c>
      <c r="E477" s="117">
        <v>0</v>
      </c>
      <c r="F477" s="117">
        <v>2000</v>
      </c>
      <c r="G477" s="117">
        <v>3576000</v>
      </c>
      <c r="H477" s="117">
        <v>0</v>
      </c>
      <c r="I477" s="117">
        <v>2756000</v>
      </c>
      <c r="J477" s="117">
        <v>0</v>
      </c>
      <c r="K477" s="117">
        <v>0</v>
      </c>
      <c r="L477" s="117">
        <v>-61000</v>
      </c>
      <c r="M477" s="117">
        <v>2000</v>
      </c>
      <c r="N477" s="117">
        <v>29000</v>
      </c>
      <c r="O477" s="117">
        <v>3133000</v>
      </c>
      <c r="P477" s="117">
        <v>0</v>
      </c>
      <c r="Q477" s="117">
        <v>536000</v>
      </c>
      <c r="R477" s="118" t="s">
        <v>794</v>
      </c>
      <c r="S477" s="116">
        <v>11160004</v>
      </c>
      <c r="T477" s="100"/>
      <c r="U477" s="100"/>
      <c r="V477" s="100"/>
      <c r="W477" s="100"/>
      <c r="X477" s="100"/>
      <c r="Y477" s="100"/>
      <c r="Z477" s="100"/>
      <c r="AA477" s="101"/>
      <c r="AB477" s="101"/>
    </row>
    <row r="478" spans="1:28" ht="15">
      <c r="A478" s="109" t="str">
        <f>INDEX('Tabel 3.1'!$C$9:$C$579,MATCH('Data -enkelt, resultat'!S474,'Tabel 3.1'!$IV$9:$IV$579,0))&amp;" - "&amp;INDEX('Tabel 3.1'!$D$9:$D$579,MATCH('Data -enkelt, resultat'!S474,'Tabel 3.1'!$IV$9:$IV$579,0))</f>
        <v>Multi Manager Invest - USA</v>
      </c>
      <c r="B478" s="116">
        <v>201412</v>
      </c>
      <c r="C478" s="116">
        <v>11160</v>
      </c>
      <c r="D478" s="116">
        <v>5</v>
      </c>
      <c r="E478" s="117">
        <v>0</v>
      </c>
      <c r="F478" s="117">
        <v>2000</v>
      </c>
      <c r="G478" s="117">
        <v>10230000</v>
      </c>
      <c r="H478" s="117">
        <v>0</v>
      </c>
      <c r="I478" s="117">
        <v>4319000</v>
      </c>
      <c r="J478" s="117">
        <v>0</v>
      </c>
      <c r="K478" s="117">
        <v>0</v>
      </c>
      <c r="L478" s="117">
        <v>335000</v>
      </c>
      <c r="M478" s="117">
        <v>5000</v>
      </c>
      <c r="N478" s="117">
        <v>202000</v>
      </c>
      <c r="O478" s="117">
        <v>8654000</v>
      </c>
      <c r="P478" s="117">
        <v>0</v>
      </c>
      <c r="Q478" s="117">
        <v>1535000</v>
      </c>
      <c r="R478" s="118" t="s">
        <v>794</v>
      </c>
      <c r="S478" s="116">
        <v>11160005</v>
      </c>
      <c r="T478" s="100"/>
      <c r="U478" s="100"/>
      <c r="V478" s="100"/>
      <c r="W478" s="100"/>
      <c r="X478" s="100"/>
      <c r="Y478" s="100"/>
      <c r="Z478" s="100"/>
      <c r="AA478" s="101"/>
      <c r="AB478" s="101"/>
    </row>
    <row r="479" spans="1:28" ht="15">
      <c r="A479" s="109" t="str">
        <f>INDEX('Tabel 3.1'!$C$9:$C$579,MATCH('Data -enkelt, resultat'!S475,'Tabel 3.1'!$IV$9:$IV$579,0))&amp;" - "&amp;INDEX('Tabel 3.1'!$D$9:$D$579,MATCH('Data -enkelt, resultat'!S475,'Tabel 3.1'!$IV$9:$IV$579,0))</f>
        <v>Multi Manager Invest - Europa</v>
      </c>
      <c r="B479" s="116">
        <v>201412</v>
      </c>
      <c r="C479" s="116">
        <v>11160</v>
      </c>
      <c r="D479" s="116">
        <v>6</v>
      </c>
      <c r="E479" s="117">
        <v>18000</v>
      </c>
      <c r="F479" s="117">
        <v>30000</v>
      </c>
      <c r="G479" s="117">
        <v>59800000</v>
      </c>
      <c r="H479" s="117">
        <v>0</v>
      </c>
      <c r="I479" s="117">
        <v>745534000</v>
      </c>
      <c r="J479" s="117">
        <v>0</v>
      </c>
      <c r="K479" s="117">
        <v>2000</v>
      </c>
      <c r="L479" s="117">
        <v>1788000</v>
      </c>
      <c r="M479" s="117">
        <v>87000</v>
      </c>
      <c r="N479" s="117">
        <v>5084000</v>
      </c>
      <c r="O479" s="117">
        <v>31275000</v>
      </c>
      <c r="P479" s="117">
        <v>0</v>
      </c>
      <c r="Q479" s="117">
        <v>8717000</v>
      </c>
      <c r="R479" s="118" t="s">
        <v>794</v>
      </c>
      <c r="S479" s="116">
        <v>11160006</v>
      </c>
      <c r="T479" s="100"/>
      <c r="U479" s="100"/>
      <c r="V479" s="100"/>
      <c r="W479" s="100"/>
      <c r="X479" s="100"/>
      <c r="Y479" s="100"/>
      <c r="Z479" s="100"/>
      <c r="AA479" s="101"/>
      <c r="AB479" s="101"/>
    </row>
    <row r="480" spans="1:28" ht="15">
      <c r="A480" s="109" t="str">
        <f>INDEX('Tabel 3.1'!$C$9:$C$579,MATCH('Data -enkelt, resultat'!S476,'Tabel 3.1'!$IV$9:$IV$579,0))&amp;" - "&amp;INDEX('Tabel 3.1'!$D$9:$D$579,MATCH('Data -enkelt, resultat'!S476,'Tabel 3.1'!$IV$9:$IV$579,0))</f>
        <v>Multi Manager Invest - Europa Akk.</v>
      </c>
      <c r="B480" s="116">
        <v>201412</v>
      </c>
      <c r="C480" s="116">
        <v>11160</v>
      </c>
      <c r="D480" s="116">
        <v>13</v>
      </c>
      <c r="E480" s="117">
        <v>42951000</v>
      </c>
      <c r="F480" s="117">
        <v>72000</v>
      </c>
      <c r="G480" s="117">
        <v>0</v>
      </c>
      <c r="H480" s="117">
        <v>4686000</v>
      </c>
      <c r="I480" s="117">
        <v>2129000</v>
      </c>
      <c r="J480" s="117">
        <v>0</v>
      </c>
      <c r="K480" s="117">
        <v>263000</v>
      </c>
      <c r="L480" s="117">
        <v>7873000</v>
      </c>
      <c r="M480" s="117">
        <v>159000</v>
      </c>
      <c r="N480" s="117">
        <v>196000</v>
      </c>
      <c r="O480" s="117">
        <v>7316000</v>
      </c>
      <c r="P480" s="117">
        <v>0</v>
      </c>
      <c r="Q480" s="117">
        <v>1667000</v>
      </c>
      <c r="R480" s="118" t="s">
        <v>794</v>
      </c>
      <c r="S480" s="116">
        <v>11160013</v>
      </c>
      <c r="T480" s="100"/>
      <c r="U480" s="100"/>
      <c r="V480" s="100"/>
      <c r="W480" s="100"/>
      <c r="X480" s="100"/>
      <c r="Y480" s="100"/>
      <c r="Z480" s="100"/>
      <c r="AA480" s="101"/>
      <c r="AB480" s="101"/>
    </row>
    <row r="481" spans="1:28" ht="15">
      <c r="A481" s="109" t="str">
        <f>INDEX('Tabel 3.1'!$C$9:$C$579,MATCH('Data -enkelt, resultat'!S477,'Tabel 3.1'!$IV$9:$IV$579,0))&amp;" - "&amp;INDEX('Tabel 3.1'!$D$9:$D$579,MATCH('Data -enkelt, resultat'!S477,'Tabel 3.1'!$IV$9:$IV$579,0))</f>
        <v>Multi Manager Invest - Japan</v>
      </c>
      <c r="B481" s="116">
        <v>201412</v>
      </c>
      <c r="C481" s="116">
        <v>11160</v>
      </c>
      <c r="D481" s="116">
        <v>14</v>
      </c>
      <c r="E481" s="117">
        <v>138381000</v>
      </c>
      <c r="F481" s="117">
        <v>398000</v>
      </c>
      <c r="G481" s="117">
        <v>0</v>
      </c>
      <c r="H481" s="117">
        <v>10162000</v>
      </c>
      <c r="I481" s="117">
        <v>5443000</v>
      </c>
      <c r="J481" s="117">
        <v>0</v>
      </c>
      <c r="K481" s="117">
        <v>-1500000</v>
      </c>
      <c r="L481" s="117">
        <v>-45960000</v>
      </c>
      <c r="M481" s="117">
        <v>291000</v>
      </c>
      <c r="N481" s="117">
        <v>283000</v>
      </c>
      <c r="O481" s="117">
        <v>17794000</v>
      </c>
      <c r="P481" s="117">
        <v>0</v>
      </c>
      <c r="Q481" s="117">
        <v>7373000</v>
      </c>
      <c r="R481" s="118" t="s">
        <v>794</v>
      </c>
      <c r="S481" s="116">
        <v>11160014</v>
      </c>
      <c r="T481" s="100"/>
      <c r="U481" s="100"/>
      <c r="V481" s="100"/>
      <c r="W481" s="100"/>
      <c r="X481" s="100"/>
      <c r="Y481" s="100"/>
      <c r="Z481" s="100"/>
      <c r="AA481" s="101"/>
      <c r="AB481" s="101"/>
    </row>
    <row r="482" spans="1:28" ht="15">
      <c r="A482" s="109" t="str">
        <f>INDEX('Tabel 3.1'!$C$9:$C$579,MATCH('Data -enkelt, resultat'!S478,'Tabel 3.1'!$IV$9:$IV$579,0))&amp;" - "&amp;INDEX('Tabel 3.1'!$D$9:$D$579,MATCH('Data -enkelt, resultat'!S478,'Tabel 3.1'!$IV$9:$IV$579,0))</f>
        <v>Multi Manager Invest - Japan Akk.</v>
      </c>
      <c r="B482" s="116">
        <v>201412</v>
      </c>
      <c r="C482" s="116">
        <v>11160</v>
      </c>
      <c r="D482" s="116">
        <v>15</v>
      </c>
      <c r="E482" s="117">
        <v>24000</v>
      </c>
      <c r="F482" s="117">
        <v>100000</v>
      </c>
      <c r="G482" s="117">
        <v>10828000</v>
      </c>
      <c r="H482" s="117">
        <v>0</v>
      </c>
      <c r="I482" s="117">
        <v>18583000</v>
      </c>
      <c r="J482" s="117">
        <v>0</v>
      </c>
      <c r="K482" s="117">
        <v>537000</v>
      </c>
      <c r="L482" s="117">
        <v>1151000</v>
      </c>
      <c r="M482" s="117">
        <v>2000</v>
      </c>
      <c r="N482" s="117">
        <v>1136000</v>
      </c>
      <c r="O482" s="117">
        <v>8701000</v>
      </c>
      <c r="P482" s="117">
        <v>0</v>
      </c>
      <c r="Q482" s="117">
        <v>1152000</v>
      </c>
      <c r="R482" s="118" t="s">
        <v>794</v>
      </c>
      <c r="S482" s="116">
        <v>11160015</v>
      </c>
      <c r="T482" s="100"/>
      <c r="U482" s="100"/>
      <c r="V482" s="100"/>
      <c r="W482" s="100"/>
      <c r="X482" s="100"/>
      <c r="Y482" s="100"/>
      <c r="Z482" s="100"/>
      <c r="AA482" s="101"/>
      <c r="AB482" s="101"/>
    </row>
    <row r="483" spans="1:28" ht="15">
      <c r="A483" s="109" t="str">
        <f>INDEX('Tabel 3.1'!$C$9:$C$579,MATCH('Data -enkelt, resultat'!S479,'Tabel 3.1'!$IV$9:$IV$579,0))&amp;" - "&amp;INDEX('Tabel 3.1'!$D$9:$D$579,MATCH('Data -enkelt, resultat'!S479,'Tabel 3.1'!$IV$9:$IV$579,0))</f>
        <v>Multi Manager Invest - USA Akk.</v>
      </c>
      <c r="B483" s="116">
        <v>201412</v>
      </c>
      <c r="C483" s="116">
        <v>11160</v>
      </c>
      <c r="D483" s="116">
        <v>16</v>
      </c>
      <c r="E483" s="117">
        <v>72000</v>
      </c>
      <c r="F483" s="117">
        <v>28000</v>
      </c>
      <c r="G483" s="117">
        <v>24702000</v>
      </c>
      <c r="H483" s="117">
        <v>0</v>
      </c>
      <c r="I483" s="117">
        <v>39099000</v>
      </c>
      <c r="J483" s="117">
        <v>0</v>
      </c>
      <c r="K483" s="117">
        <v>1691000</v>
      </c>
      <c r="L483" s="117">
        <v>5002000</v>
      </c>
      <c r="M483" s="117">
        <v>4000</v>
      </c>
      <c r="N483" s="117">
        <v>3098000</v>
      </c>
      <c r="O483" s="117">
        <v>19029000</v>
      </c>
      <c r="P483" s="117">
        <v>0</v>
      </c>
      <c r="Q483" s="117">
        <v>2669000</v>
      </c>
      <c r="R483" s="118" t="s">
        <v>794</v>
      </c>
      <c r="S483" s="116">
        <v>11160016</v>
      </c>
      <c r="T483" s="100"/>
      <c r="U483" s="100"/>
      <c r="V483" s="100"/>
      <c r="W483" s="100"/>
      <c r="X483" s="100"/>
      <c r="Y483" s="100"/>
      <c r="Z483" s="100"/>
      <c r="AA483" s="101"/>
      <c r="AB483" s="101"/>
    </row>
    <row r="484" spans="1:28" ht="15">
      <c r="A484" s="109" t="str">
        <f>INDEX('Tabel 3.1'!$C$9:$C$579,MATCH('Data -enkelt, resultat'!S480,'Tabel 3.1'!$IV$9:$IV$579,0))&amp;" - "&amp;INDEX('Tabel 3.1'!$D$9:$D$579,MATCH('Data -enkelt, resultat'!S480,'Tabel 3.1'!$IV$9:$IV$579,0))</f>
        <v>Multi Manager Invest - Nye obligationsmarkeder lokal valuta</v>
      </c>
      <c r="B484" s="116">
        <v>201412</v>
      </c>
      <c r="C484" s="116">
        <v>11160</v>
      </c>
      <c r="D484" s="116">
        <v>17</v>
      </c>
      <c r="E484" s="117">
        <v>35735000</v>
      </c>
      <c r="F484" s="117">
        <v>17000</v>
      </c>
      <c r="G484" s="117">
        <v>0</v>
      </c>
      <c r="H484" s="117">
        <v>45152000</v>
      </c>
      <c r="I484" s="117">
        <v>0</v>
      </c>
      <c r="J484" s="117">
        <v>0</v>
      </c>
      <c r="K484" s="117">
        <v>61000</v>
      </c>
      <c r="L484" s="117">
        <v>2781000</v>
      </c>
      <c r="M484" s="117">
        <v>0</v>
      </c>
      <c r="N484" s="117">
        <v>3000</v>
      </c>
      <c r="O484" s="117">
        <v>8962000</v>
      </c>
      <c r="P484" s="117">
        <v>0</v>
      </c>
      <c r="Q484" s="117">
        <v>0</v>
      </c>
      <c r="R484" s="118" t="s">
        <v>794</v>
      </c>
      <c r="S484" s="116">
        <v>11160017</v>
      </c>
      <c r="T484" s="100"/>
      <c r="U484" s="100"/>
      <c r="V484" s="100"/>
      <c r="W484" s="100"/>
      <c r="X484" s="100"/>
      <c r="Y484" s="100"/>
      <c r="Z484" s="100"/>
      <c r="AA484" s="101"/>
      <c r="AB484" s="101"/>
    </row>
    <row r="485" spans="1:28" ht="15">
      <c r="A485" s="109" t="str">
        <f>INDEX('Tabel 3.1'!$C$9:$C$579,MATCH('Data -enkelt, resultat'!S481,'Tabel 3.1'!$IV$9:$IV$579,0))&amp;" - "&amp;INDEX('Tabel 3.1'!$D$9:$D$579,MATCH('Data -enkelt, resultat'!S481,'Tabel 3.1'!$IV$9:$IV$579,0))</f>
        <v>Multi Manager Invest - Nye obligationsmarkeder lokal valuta Akk.</v>
      </c>
      <c r="B485" s="116">
        <v>201412</v>
      </c>
      <c r="C485" s="116">
        <v>11160</v>
      </c>
      <c r="D485" s="116">
        <v>18</v>
      </c>
      <c r="E485" s="117">
        <v>0</v>
      </c>
      <c r="F485" s="117">
        <v>61000</v>
      </c>
      <c r="G485" s="117">
        <v>7157000</v>
      </c>
      <c r="H485" s="117">
        <v>0</v>
      </c>
      <c r="I485" s="117">
        <v>101474000</v>
      </c>
      <c r="J485" s="117">
        <v>0</v>
      </c>
      <c r="K485" s="117">
        <v>2000</v>
      </c>
      <c r="L485" s="117">
        <v>100000</v>
      </c>
      <c r="M485" s="117">
        <v>18000</v>
      </c>
      <c r="N485" s="117">
        <v>167000</v>
      </c>
      <c r="O485" s="117">
        <v>8853000</v>
      </c>
      <c r="P485" s="117">
        <v>0</v>
      </c>
      <c r="Q485" s="117">
        <v>915000</v>
      </c>
      <c r="R485" s="118" t="s">
        <v>794</v>
      </c>
      <c r="S485" s="116">
        <v>11160018</v>
      </c>
      <c r="T485" s="100"/>
      <c r="U485" s="100"/>
      <c r="V485" s="100"/>
      <c r="W485" s="100"/>
      <c r="X485" s="100"/>
      <c r="Y485" s="100"/>
      <c r="Z485" s="100"/>
      <c r="AA485" s="101"/>
      <c r="AB485" s="101"/>
    </row>
    <row r="486" spans="1:28" ht="15">
      <c r="A486" s="109" t="str">
        <f>INDEX('Tabel 3.1'!$C$9:$C$579,MATCH('Data -enkelt, resultat'!S482,'Tabel 3.1'!$IV$9:$IV$579,0))&amp;" - "&amp;INDEX('Tabel 3.1'!$D$9:$D$579,MATCH('Data -enkelt, resultat'!S482,'Tabel 3.1'!$IV$9:$IV$579,0))</f>
        <v>Multi Manager Invest - Nye Aktiemarkeder</v>
      </c>
      <c r="B486" s="116">
        <v>201412</v>
      </c>
      <c r="C486" s="116">
        <v>11160</v>
      </c>
      <c r="D486" s="116">
        <v>19</v>
      </c>
      <c r="E486" s="117">
        <v>0</v>
      </c>
      <c r="F486" s="117">
        <v>173000</v>
      </c>
      <c r="G486" s="117">
        <v>20420000</v>
      </c>
      <c r="H486" s="117">
        <v>0</v>
      </c>
      <c r="I486" s="117">
        <v>272193000</v>
      </c>
      <c r="J486" s="117">
        <v>0</v>
      </c>
      <c r="K486" s="117">
        <v>2000</v>
      </c>
      <c r="L486" s="117">
        <v>136000</v>
      </c>
      <c r="M486" s="117">
        <v>48000</v>
      </c>
      <c r="N486" s="117">
        <v>496000</v>
      </c>
      <c r="O486" s="117">
        <v>24089000</v>
      </c>
      <c r="P486" s="117">
        <v>0</v>
      </c>
      <c r="Q486" s="117">
        <v>2556000</v>
      </c>
      <c r="R486" s="118" t="s">
        <v>794</v>
      </c>
      <c r="S486" s="116">
        <v>11160019</v>
      </c>
      <c r="T486" s="100"/>
      <c r="U486" s="100"/>
      <c r="V486" s="100"/>
      <c r="W486" s="100"/>
      <c r="X486" s="100"/>
      <c r="Y486" s="100"/>
      <c r="Z486" s="100"/>
      <c r="AA486" s="101"/>
      <c r="AB486" s="101"/>
    </row>
    <row r="487" spans="1:28" ht="15">
      <c r="A487" s="109" t="str">
        <f>INDEX('Tabel 3.1'!$C$9:$C$579,MATCH('Data -enkelt, resultat'!S483,'Tabel 3.1'!$IV$9:$IV$579,0))&amp;" - "&amp;INDEX('Tabel 3.1'!$D$9:$D$579,MATCH('Data -enkelt, resultat'!S483,'Tabel 3.1'!$IV$9:$IV$579,0))</f>
        <v>Multi Manager Invest - Nye Aktiemarkeder Akk.</v>
      </c>
      <c r="B487" s="116">
        <v>201412</v>
      </c>
      <c r="C487" s="116">
        <v>11160</v>
      </c>
      <c r="D487" s="116">
        <v>20</v>
      </c>
      <c r="E487" s="117">
        <v>6000</v>
      </c>
      <c r="F487" s="117">
        <v>1000</v>
      </c>
      <c r="G487" s="117">
        <v>666000</v>
      </c>
      <c r="H487" s="117">
        <v>0</v>
      </c>
      <c r="I487" s="117">
        <v>28541000</v>
      </c>
      <c r="J487" s="117">
        <v>0</v>
      </c>
      <c r="K487" s="117">
        <v>4000</v>
      </c>
      <c r="L487" s="117">
        <v>507000</v>
      </c>
      <c r="M487" s="117">
        <v>14000</v>
      </c>
      <c r="N487" s="117">
        <v>662000</v>
      </c>
      <c r="O487" s="117">
        <v>6065000</v>
      </c>
      <c r="P487" s="117">
        <v>0</v>
      </c>
      <c r="Q487" s="117">
        <v>115000</v>
      </c>
      <c r="R487" s="118" t="s">
        <v>794</v>
      </c>
      <c r="S487" s="116">
        <v>11160020</v>
      </c>
      <c r="T487" s="100"/>
      <c r="U487" s="100"/>
      <c r="V487" s="100"/>
      <c r="W487" s="100"/>
      <c r="X487" s="100"/>
      <c r="Y487" s="100"/>
      <c r="Z487" s="100"/>
      <c r="AA487" s="101"/>
      <c r="AB487" s="101"/>
    </row>
    <row r="488" spans="1:28" ht="15">
      <c r="A488" s="109" t="str">
        <f>INDEX('Tabel 3.1'!$C$9:$C$579,MATCH('Data -enkelt, resultat'!S484,'Tabel 3.1'!$IV$9:$IV$579,0))&amp;" - "&amp;INDEX('Tabel 3.1'!$D$9:$D$579,MATCH('Data -enkelt, resultat'!S484,'Tabel 3.1'!$IV$9:$IV$579,0))</f>
        <v>Multi Manager Invest - Virksomhedsobligationer</v>
      </c>
      <c r="B488" s="116">
        <v>201412</v>
      </c>
      <c r="C488" s="116">
        <v>11160</v>
      </c>
      <c r="D488" s="116">
        <v>21</v>
      </c>
      <c r="E488" s="117">
        <v>14000</v>
      </c>
      <c r="F488" s="117">
        <v>5000</v>
      </c>
      <c r="G488" s="117">
        <v>2142000</v>
      </c>
      <c r="H488" s="117">
        <v>0</v>
      </c>
      <c r="I488" s="117">
        <v>95866000</v>
      </c>
      <c r="J488" s="117">
        <v>0</v>
      </c>
      <c r="K488" s="117">
        <v>11000</v>
      </c>
      <c r="L488" s="117">
        <v>1561000</v>
      </c>
      <c r="M488" s="117">
        <v>40000</v>
      </c>
      <c r="N488" s="117">
        <v>2069000</v>
      </c>
      <c r="O488" s="117">
        <v>19575000</v>
      </c>
      <c r="P488" s="117">
        <v>0</v>
      </c>
      <c r="Q488" s="117">
        <v>369000</v>
      </c>
      <c r="R488" s="118" t="s">
        <v>794</v>
      </c>
      <c r="S488" s="116">
        <v>11160021</v>
      </c>
      <c r="T488" s="100"/>
      <c r="U488" s="100"/>
      <c r="V488" s="100"/>
      <c r="W488" s="100"/>
      <c r="X488" s="100"/>
      <c r="Y488" s="100"/>
      <c r="Z488" s="100"/>
      <c r="AA488" s="101"/>
      <c r="AB488" s="101"/>
    </row>
    <row r="489" spans="1:28" ht="15">
      <c r="A489" s="109" t="str">
        <f>INDEX('Tabel 3.1'!$C$9:$C$579,MATCH('Data -enkelt, resultat'!S485,'Tabel 3.1'!$IV$9:$IV$579,0))&amp;" - "&amp;INDEX('Tabel 3.1'!$D$9:$D$579,MATCH('Data -enkelt, resultat'!S485,'Tabel 3.1'!$IV$9:$IV$579,0))</f>
        <v>Multi Manager Invest - Globale Aktier</v>
      </c>
      <c r="B489" s="116">
        <v>201412</v>
      </c>
      <c r="C489" s="116">
        <v>11161</v>
      </c>
      <c r="D489" s="116">
        <v>1</v>
      </c>
      <c r="E489" s="117">
        <v>4000</v>
      </c>
      <c r="F489" s="117">
        <v>0</v>
      </c>
      <c r="G489" s="117">
        <v>2969000</v>
      </c>
      <c r="H489" s="117">
        <v>0</v>
      </c>
      <c r="I489" s="117">
        <v>-6241000</v>
      </c>
      <c r="J489" s="117">
        <v>0</v>
      </c>
      <c r="K489" s="117">
        <v>0</v>
      </c>
      <c r="L489" s="117">
        <v>0</v>
      </c>
      <c r="M489" s="117">
        <v>0</v>
      </c>
      <c r="N489" s="117">
        <v>140000</v>
      </c>
      <c r="O489" s="117">
        <v>2753000</v>
      </c>
      <c r="P489" s="117">
        <v>5306000</v>
      </c>
      <c r="Q489" s="117">
        <v>855000</v>
      </c>
      <c r="R489" s="118" t="s">
        <v>794</v>
      </c>
      <c r="S489" s="116">
        <v>11161001</v>
      </c>
      <c r="T489" s="100"/>
      <c r="U489" s="100"/>
      <c r="V489" s="100"/>
      <c r="W489" s="100"/>
      <c r="X489" s="100"/>
      <c r="Y489" s="100"/>
      <c r="Z489" s="100"/>
      <c r="AA489" s="101"/>
      <c r="AB489" s="101"/>
    </row>
    <row r="490" spans="1:28" ht="15">
      <c r="A490" s="109" t="str">
        <f>INDEX('Tabel 3.1'!$C$9:$C$579,MATCH('Data -enkelt, resultat'!S486,'Tabel 3.1'!$IV$9:$IV$579,0))&amp;" - "&amp;INDEX('Tabel 3.1'!$D$9:$D$579,MATCH('Data -enkelt, resultat'!S486,'Tabel 3.1'!$IV$9:$IV$579,0))</f>
        <v>Multi Manager Invest - Globale Aktier Akk.</v>
      </c>
      <c r="B490" s="116">
        <v>201412</v>
      </c>
      <c r="C490" s="116">
        <v>11165</v>
      </c>
      <c r="D490" s="116">
        <v>2</v>
      </c>
      <c r="E490" s="117">
        <v>2599000</v>
      </c>
      <c r="F490" s="117">
        <v>0</v>
      </c>
      <c r="G490" s="117">
        <v>1128000</v>
      </c>
      <c r="H490" s="117">
        <v>-110000</v>
      </c>
      <c r="I490" s="117">
        <v>-50000</v>
      </c>
      <c r="J490" s="117">
        <v>0</v>
      </c>
      <c r="K490" s="117">
        <v>0</v>
      </c>
      <c r="L490" s="117">
        <v>-3000</v>
      </c>
      <c r="M490" s="117">
        <v>0</v>
      </c>
      <c r="N490" s="117">
        <v>1000</v>
      </c>
      <c r="O490" s="117">
        <v>1040000</v>
      </c>
      <c r="P490" s="117">
        <v>0</v>
      </c>
      <c r="Q490" s="117">
        <v>0</v>
      </c>
      <c r="R490" s="118" t="s">
        <v>794</v>
      </c>
      <c r="S490" s="116">
        <v>11165002</v>
      </c>
      <c r="T490" s="100"/>
      <c r="U490" s="100"/>
      <c r="V490" s="100"/>
      <c r="W490" s="100"/>
      <c r="X490" s="100"/>
      <c r="Y490" s="100"/>
      <c r="Z490" s="100"/>
      <c r="AA490" s="101"/>
      <c r="AB490" s="101"/>
    </row>
    <row r="491" spans="1:28" ht="15">
      <c r="A491" s="109" t="str">
        <f>INDEX('Tabel 3.1'!$C$9:$C$579,MATCH('Data -enkelt, resultat'!S487,'Tabel 3.1'!$IV$9:$IV$579,0))&amp;" - "&amp;INDEX('Tabel 3.1'!$D$9:$D$579,MATCH('Data -enkelt, resultat'!S487,'Tabel 3.1'!$IV$9:$IV$579,0))</f>
        <v>Multi Manager Invest - USA Small/Mid Cap</v>
      </c>
      <c r="B491" s="116">
        <v>201412</v>
      </c>
      <c r="C491" s="116">
        <v>11165</v>
      </c>
      <c r="D491" s="116">
        <v>3</v>
      </c>
      <c r="E491" s="117">
        <v>325000</v>
      </c>
      <c r="F491" s="117">
        <v>0</v>
      </c>
      <c r="G491" s="117">
        <v>981000</v>
      </c>
      <c r="H491" s="117">
        <v>0</v>
      </c>
      <c r="I491" s="117">
        <v>9675000</v>
      </c>
      <c r="J491" s="117">
        <v>0</v>
      </c>
      <c r="K491" s="117">
        <v>0</v>
      </c>
      <c r="L491" s="117">
        <v>0</v>
      </c>
      <c r="M491" s="117">
        <v>0</v>
      </c>
      <c r="N491" s="117">
        <v>2000</v>
      </c>
      <c r="O491" s="117">
        <v>760000</v>
      </c>
      <c r="P491" s="117">
        <v>0</v>
      </c>
      <c r="Q491" s="117">
        <v>0</v>
      </c>
      <c r="R491" s="118" t="s">
        <v>794</v>
      </c>
      <c r="S491" s="116">
        <v>11165003</v>
      </c>
      <c r="T491" s="100"/>
      <c r="U491" s="100"/>
      <c r="V491" s="100"/>
      <c r="W491" s="100"/>
      <c r="X491" s="100"/>
      <c r="Y491" s="100"/>
      <c r="Z491" s="100"/>
      <c r="AA491" s="101"/>
      <c r="AB491" s="101"/>
    </row>
    <row r="492" spans="1:28" ht="15">
      <c r="A492" s="109" t="str">
        <f>INDEX('Tabel 3.1'!$C$9:$C$579,MATCH('Data -enkelt, resultat'!S488,'Tabel 3.1'!$IV$9:$IV$579,0))&amp;" - "&amp;INDEX('Tabel 3.1'!$D$9:$D$579,MATCH('Data -enkelt, resultat'!S488,'Tabel 3.1'!$IV$9:$IV$579,0))</f>
        <v>Multi Manager Invest - USA Small/Mid Cap Akk.</v>
      </c>
      <c r="B492" s="116">
        <v>201412</v>
      </c>
      <c r="C492" s="116">
        <v>11167</v>
      </c>
      <c r="D492" s="116">
        <v>1</v>
      </c>
      <c r="E492" s="117">
        <v>3000</v>
      </c>
      <c r="F492" s="117">
        <v>6000</v>
      </c>
      <c r="G492" s="117">
        <v>9081000</v>
      </c>
      <c r="H492" s="117">
        <v>0</v>
      </c>
      <c r="I492" s="117">
        <v>28580000</v>
      </c>
      <c r="J492" s="117">
        <v>0</v>
      </c>
      <c r="K492" s="117">
        <v>0</v>
      </c>
      <c r="L492" s="117">
        <v>170000</v>
      </c>
      <c r="M492" s="117">
        <v>50000</v>
      </c>
      <c r="N492" s="117">
        <v>297000</v>
      </c>
      <c r="O492" s="117">
        <v>5814000</v>
      </c>
      <c r="P492" s="117">
        <v>0</v>
      </c>
      <c r="Q492" s="117">
        <v>1347000</v>
      </c>
      <c r="R492" s="118" t="s">
        <v>794</v>
      </c>
      <c r="S492" s="116">
        <v>11167001</v>
      </c>
      <c r="T492" s="100"/>
      <c r="U492" s="100"/>
      <c r="V492" s="100"/>
      <c r="W492" s="100"/>
      <c r="X492" s="100"/>
      <c r="Y492" s="100"/>
      <c r="Z492" s="100"/>
      <c r="AA492" s="101"/>
      <c r="AB492" s="101"/>
    </row>
    <row r="493" spans="1:28" ht="15">
      <c r="A493" s="109" t="str">
        <f>INDEX('Tabel 3.1'!$C$9:$C$579,MATCH('Data -enkelt, resultat'!S489,'Tabel 3.1'!$IV$9:$IV$579,0))&amp;" - "&amp;INDEX('Tabel 3.1'!$D$9:$D$579,MATCH('Data -enkelt, resultat'!S489,'Tabel 3.1'!$IV$9:$IV$579,0))</f>
        <v>SmallCap Danmark - SmallCap Danmark</v>
      </c>
      <c r="B493" s="116">
        <v>201412</v>
      </c>
      <c r="C493" s="116">
        <v>11169</v>
      </c>
      <c r="D493" s="116">
        <v>1</v>
      </c>
      <c r="E493" s="117">
        <v>3000</v>
      </c>
      <c r="F493" s="117">
        <v>0</v>
      </c>
      <c r="G493" s="117">
        <v>9700000</v>
      </c>
      <c r="H493" s="117">
        <v>0</v>
      </c>
      <c r="I493" s="117">
        <v>38493000</v>
      </c>
      <c r="J493" s="117">
        <v>0</v>
      </c>
      <c r="K493" s="117">
        <v>0</v>
      </c>
      <c r="L493" s="117">
        <v>830000</v>
      </c>
      <c r="M493" s="117">
        <v>-2000</v>
      </c>
      <c r="N493" s="117">
        <v>50000</v>
      </c>
      <c r="O493" s="117">
        <v>7959000</v>
      </c>
      <c r="P493" s="117">
        <v>0</v>
      </c>
      <c r="Q493" s="117">
        <v>1044000</v>
      </c>
      <c r="R493" s="118" t="s">
        <v>794</v>
      </c>
      <c r="S493" s="116">
        <v>11169001</v>
      </c>
      <c r="T493" s="100"/>
      <c r="U493" s="100"/>
      <c r="V493" s="100"/>
      <c r="W493" s="100"/>
      <c r="X493" s="100"/>
      <c r="Y493" s="100"/>
      <c r="Z493" s="100"/>
      <c r="AA493" s="101"/>
      <c r="AB493" s="101"/>
    </row>
    <row r="494" spans="1:28" ht="15">
      <c r="A494" s="109" t="str">
        <f>INDEX('Tabel 3.1'!$C$9:$C$579,MATCH('Data -enkelt, resultat'!S490,'Tabel 3.1'!$IV$9:$IV$579,0))&amp;" - "&amp;INDEX('Tabel 3.1'!$D$9:$D$579,MATCH('Data -enkelt, resultat'!S490,'Tabel 3.1'!$IV$9:$IV$579,0))</f>
        <v>Alternativ Invest - OMNI Renteafkast</v>
      </c>
      <c r="B494" s="116">
        <v>201412</v>
      </c>
      <c r="C494" s="116">
        <v>11169</v>
      </c>
      <c r="D494" s="116">
        <v>2</v>
      </c>
      <c r="E494" s="117">
        <v>1226000</v>
      </c>
      <c r="F494" s="117">
        <v>0</v>
      </c>
      <c r="G494" s="117">
        <v>0</v>
      </c>
      <c r="H494" s="117">
        <v>-4343000</v>
      </c>
      <c r="I494" s="117">
        <v>0</v>
      </c>
      <c r="J494" s="117">
        <v>0</v>
      </c>
      <c r="K494" s="117">
        <v>0</v>
      </c>
      <c r="L494" s="117">
        <v>11000</v>
      </c>
      <c r="M494" s="117">
        <v>0</v>
      </c>
      <c r="N494" s="117">
        <v>12000</v>
      </c>
      <c r="O494" s="117">
        <v>774000</v>
      </c>
      <c r="P494" s="117">
        <v>0</v>
      </c>
      <c r="Q494" s="117">
        <v>0</v>
      </c>
      <c r="R494" s="118" t="s">
        <v>794</v>
      </c>
      <c r="S494" s="116">
        <v>11169002</v>
      </c>
      <c r="T494" s="100"/>
      <c r="U494" s="100"/>
      <c r="V494" s="100"/>
      <c r="W494" s="100"/>
      <c r="X494" s="100"/>
      <c r="Y494" s="100"/>
      <c r="Z494" s="100"/>
      <c r="AA494" s="101"/>
      <c r="AB494" s="101"/>
    </row>
    <row r="495" spans="1:28" ht="15">
      <c r="A495" s="109" t="str">
        <f>INDEX('Tabel 3.1'!$C$9:$C$579,MATCH('Data -enkelt, resultat'!S491,'Tabel 3.1'!$IV$9:$IV$579,0))&amp;" - "&amp;INDEX('Tabel 3.1'!$D$9:$D$579,MATCH('Data -enkelt, resultat'!S491,'Tabel 3.1'!$IV$9:$IV$579,0))</f>
        <v>Alternativ Invest - OMNI Aktieafkast</v>
      </c>
      <c r="B495" s="116">
        <v>201412</v>
      </c>
      <c r="C495" s="116">
        <v>11169</v>
      </c>
      <c r="D495" s="116">
        <v>3</v>
      </c>
      <c r="E495" s="117">
        <v>1942000</v>
      </c>
      <c r="F495" s="117">
        <v>0</v>
      </c>
      <c r="G495" s="117">
        <v>4957000</v>
      </c>
      <c r="H495" s="117">
        <v>-8712000</v>
      </c>
      <c r="I495" s="117">
        <v>18334000</v>
      </c>
      <c r="J495" s="117">
        <v>0</v>
      </c>
      <c r="K495" s="117">
        <v>0</v>
      </c>
      <c r="L495" s="117">
        <v>908000</v>
      </c>
      <c r="M495" s="117">
        <v>-2000</v>
      </c>
      <c r="N495" s="117">
        <v>211000</v>
      </c>
      <c r="O495" s="117">
        <v>5251000</v>
      </c>
      <c r="P495" s="117">
        <v>0</v>
      </c>
      <c r="Q495" s="117">
        <v>521000</v>
      </c>
      <c r="R495" s="118" t="s">
        <v>794</v>
      </c>
      <c r="S495" s="116">
        <v>11169003</v>
      </c>
      <c r="T495" s="100"/>
      <c r="U495" s="100"/>
      <c r="V495" s="100"/>
      <c r="W495" s="100"/>
      <c r="X495" s="100"/>
      <c r="Y495" s="100"/>
      <c r="Z495" s="100"/>
      <c r="AA495" s="101"/>
      <c r="AB495" s="101"/>
    </row>
    <row r="496" spans="1:28" ht="15">
      <c r="A496" s="109" t="str">
        <f>INDEX('Tabel 3.1'!$C$9:$C$579,MATCH('Data -enkelt, resultat'!S492,'Tabel 3.1'!$IV$9:$IV$579,0))&amp;" - "&amp;INDEX('Tabel 3.1'!$D$9:$D$579,MATCH('Data -enkelt, resultat'!S492,'Tabel 3.1'!$IV$9:$IV$579,0))</f>
        <v>MS Invest - Value aktier</v>
      </c>
      <c r="B496" s="116">
        <v>201412</v>
      </c>
      <c r="C496" s="116">
        <v>11171</v>
      </c>
      <c r="D496" s="116">
        <v>1</v>
      </c>
      <c r="E496" s="117">
        <v>1000</v>
      </c>
      <c r="F496" s="117">
        <v>0</v>
      </c>
      <c r="G496" s="117">
        <v>5039000</v>
      </c>
      <c r="H496" s="117">
        <v>0</v>
      </c>
      <c r="I496" s="117">
        <v>46265000</v>
      </c>
      <c r="J496" s="117">
        <v>0</v>
      </c>
      <c r="K496" s="117">
        <v>0</v>
      </c>
      <c r="L496" s="117">
        <v>-179000</v>
      </c>
      <c r="M496" s="117">
        <v>29000</v>
      </c>
      <c r="N496" s="117">
        <v>151000</v>
      </c>
      <c r="O496" s="117">
        <v>3988000</v>
      </c>
      <c r="P496" s="117">
        <v>0</v>
      </c>
      <c r="Q496" s="117">
        <v>610000</v>
      </c>
      <c r="R496" s="118" t="s">
        <v>794</v>
      </c>
      <c r="S496" s="116">
        <v>11171001</v>
      </c>
      <c r="T496" s="100"/>
      <c r="U496" s="100"/>
      <c r="V496" s="100"/>
      <c r="W496" s="100"/>
      <c r="X496" s="100"/>
      <c r="Y496" s="100"/>
      <c r="Z496" s="100"/>
      <c r="AA496" s="101"/>
      <c r="AB496" s="101"/>
    </row>
    <row r="497" spans="1:28" ht="15">
      <c r="A497" s="109" t="str">
        <f>INDEX('Tabel 3.1'!$C$9:$C$579,MATCH('Data -enkelt, resultat'!S493,'Tabel 3.1'!$IV$9:$IV$579,0))&amp;" - "&amp;INDEX('Tabel 3.1'!$D$9:$D$579,MATCH('Data -enkelt, resultat'!S493,'Tabel 3.1'!$IV$9:$IV$579,0))</f>
        <v>Stonehenge - Globale Valueaktier</v>
      </c>
      <c r="B497" s="116">
        <v>201412</v>
      </c>
      <c r="C497" s="116">
        <v>11172</v>
      </c>
      <c r="D497" s="116">
        <v>1</v>
      </c>
      <c r="E497" s="117">
        <v>83374000</v>
      </c>
      <c r="F497" s="117">
        <v>2755000</v>
      </c>
      <c r="G497" s="117">
        <v>0</v>
      </c>
      <c r="H497" s="117">
        <v>32278000</v>
      </c>
      <c r="I497" s="117">
        <v>0</v>
      </c>
      <c r="J497" s="117">
        <v>0</v>
      </c>
      <c r="K497" s="117">
        <v>3486000</v>
      </c>
      <c r="L497" s="117">
        <v>-2565000</v>
      </c>
      <c r="M497" s="117">
        <v>0</v>
      </c>
      <c r="N497" s="117">
        <v>17000</v>
      </c>
      <c r="O497" s="117">
        <v>33536000</v>
      </c>
      <c r="P497" s="117">
        <v>0</v>
      </c>
      <c r="Q497" s="117">
        <v>0</v>
      </c>
      <c r="R497" s="118" t="s">
        <v>794</v>
      </c>
      <c r="S497" s="116">
        <v>11172001</v>
      </c>
      <c r="T497" s="100"/>
      <c r="U497" s="100"/>
      <c r="V497" s="100"/>
      <c r="W497" s="100"/>
      <c r="X497" s="100"/>
      <c r="Y497" s="100"/>
      <c r="Z497" s="100"/>
      <c r="AA497" s="101"/>
      <c r="AB497" s="101"/>
    </row>
    <row r="498" spans="1:28" ht="15">
      <c r="A498" s="109" t="str">
        <f>INDEX('Tabel 3.1'!$C$9:$C$579,MATCH('Data -enkelt, resultat'!S494,'Tabel 3.1'!$IV$9:$IV$579,0))&amp;" - "&amp;INDEX('Tabel 3.1'!$D$9:$D$579,MATCH('Data -enkelt, resultat'!S494,'Tabel 3.1'!$IV$9:$IV$579,0))</f>
        <v>Stonehenge - Obligationer</v>
      </c>
      <c r="B498" s="116">
        <v>201412</v>
      </c>
      <c r="C498" s="116">
        <v>11172</v>
      </c>
      <c r="D498" s="116">
        <v>2</v>
      </c>
      <c r="E498" s="117">
        <v>162846000</v>
      </c>
      <c r="F498" s="117">
        <v>5442000</v>
      </c>
      <c r="G498" s="117">
        <v>0</v>
      </c>
      <c r="H498" s="117">
        <v>535579000</v>
      </c>
      <c r="I498" s="117">
        <v>0</v>
      </c>
      <c r="J498" s="117">
        <v>0</v>
      </c>
      <c r="K498" s="117">
        <v>52413000</v>
      </c>
      <c r="L498" s="117">
        <v>-4220000</v>
      </c>
      <c r="M498" s="117">
        <v>0</v>
      </c>
      <c r="N498" s="117">
        <v>69000</v>
      </c>
      <c r="O498" s="117">
        <v>71512000</v>
      </c>
      <c r="P498" s="117">
        <v>0</v>
      </c>
      <c r="Q498" s="117">
        <v>0</v>
      </c>
      <c r="R498" s="118" t="s">
        <v>794</v>
      </c>
      <c r="S498" s="116">
        <v>11172002</v>
      </c>
      <c r="T498" s="100"/>
      <c r="U498" s="100"/>
      <c r="V498" s="100"/>
      <c r="W498" s="100"/>
      <c r="X498" s="100"/>
      <c r="Y498" s="100"/>
      <c r="Z498" s="100"/>
      <c r="AA498" s="101"/>
      <c r="AB498" s="101"/>
    </row>
    <row r="499" spans="1:28" ht="15">
      <c r="A499" s="109" t="str">
        <f>INDEX('Tabel 3.1'!$C$9:$C$579,MATCH('Data -enkelt, resultat'!S495,'Tabel 3.1'!$IV$9:$IV$579,0))&amp;" - "&amp;INDEX('Tabel 3.1'!$D$9:$D$579,MATCH('Data -enkelt, resultat'!S495,'Tabel 3.1'!$IV$9:$IV$579,0))</f>
        <v>Stonehenge - Value Mix Akkumulerende</v>
      </c>
      <c r="B499" s="116">
        <v>201412</v>
      </c>
      <c r="C499" s="116">
        <v>11172</v>
      </c>
      <c r="D499" s="116">
        <v>3</v>
      </c>
      <c r="E499" s="117">
        <v>209031000</v>
      </c>
      <c r="F499" s="117">
        <v>494000</v>
      </c>
      <c r="G499" s="117">
        <v>22252000</v>
      </c>
      <c r="H499" s="117">
        <v>146837000</v>
      </c>
      <c r="I499" s="117">
        <v>5677000</v>
      </c>
      <c r="J499" s="117">
        <v>0</v>
      </c>
      <c r="K499" s="117">
        <v>-22804000</v>
      </c>
      <c r="L499" s="117">
        <v>1588000</v>
      </c>
      <c r="M499" s="117">
        <v>1000</v>
      </c>
      <c r="N499" s="117">
        <v>76000</v>
      </c>
      <c r="O499" s="117">
        <v>92994000</v>
      </c>
      <c r="P499" s="117">
        <v>0</v>
      </c>
      <c r="Q499" s="117">
        <v>3338000</v>
      </c>
      <c r="R499" s="118" t="s">
        <v>794</v>
      </c>
      <c r="S499" s="116">
        <v>11172003</v>
      </c>
      <c r="T499" s="100"/>
      <c r="U499" s="100"/>
      <c r="V499" s="100"/>
      <c r="W499" s="100"/>
      <c r="X499" s="100"/>
      <c r="Y499" s="100"/>
      <c r="Z499" s="100"/>
      <c r="AA499" s="101"/>
      <c r="AB499" s="101"/>
    </row>
    <row r="500" spans="1:28" ht="15">
      <c r="A500" s="109" t="str">
        <f>INDEX('Tabel 3.1'!$C$9:$C$579,MATCH('Data -enkelt, resultat'!S496,'Tabel 3.1'!$IV$9:$IV$579,0))&amp;" - "&amp;INDEX('Tabel 3.1'!$D$9:$D$579,MATCH('Data -enkelt, resultat'!S496,'Tabel 3.1'!$IV$9:$IV$579,0))</f>
        <v>StockRate Invest - StockRate Invest Globale aktier Udloddende</v>
      </c>
      <c r="B500" s="116">
        <v>201412</v>
      </c>
      <c r="C500" s="116">
        <v>11172</v>
      </c>
      <c r="D500" s="116">
        <v>4</v>
      </c>
      <c r="E500" s="117">
        <v>1244000</v>
      </c>
      <c r="F500" s="117">
        <v>332000</v>
      </c>
      <c r="G500" s="117">
        <v>90495000</v>
      </c>
      <c r="H500" s="117">
        <v>0</v>
      </c>
      <c r="I500" s="117">
        <v>892109000</v>
      </c>
      <c r="J500" s="117">
        <v>0</v>
      </c>
      <c r="K500" s="117">
        <v>-7906000</v>
      </c>
      <c r="L500" s="117">
        <v>1685000</v>
      </c>
      <c r="M500" s="117">
        <v>65000</v>
      </c>
      <c r="N500" s="117">
        <v>2267000</v>
      </c>
      <c r="O500" s="117">
        <v>111368000</v>
      </c>
      <c r="P500" s="117">
        <v>0</v>
      </c>
      <c r="Q500" s="117">
        <v>8750000</v>
      </c>
      <c r="R500" s="118" t="s">
        <v>794</v>
      </c>
      <c r="S500" s="116">
        <v>11172004</v>
      </c>
      <c r="T500" s="100"/>
      <c r="U500" s="100"/>
      <c r="V500" s="100"/>
      <c r="W500" s="100"/>
      <c r="X500" s="100"/>
      <c r="Y500" s="100"/>
      <c r="Z500" s="100"/>
      <c r="AA500" s="101"/>
      <c r="AB500" s="101"/>
    </row>
    <row r="501" spans="1:28" ht="15">
      <c r="A501" s="109" t="str">
        <f>INDEX('Tabel 3.1'!$C$9:$C$579,MATCH('Data -enkelt, resultat'!S497,'Tabel 3.1'!$IV$9:$IV$579,0))&amp;" - "&amp;INDEX('Tabel 3.1'!$D$9:$D$579,MATCH('Data -enkelt, resultat'!S497,'Tabel 3.1'!$IV$9:$IV$579,0))</f>
        <v>Nordea Invest Portefølje - Korte obligationer</v>
      </c>
      <c r="B501" s="116">
        <v>201412</v>
      </c>
      <c r="C501" s="116">
        <v>11172</v>
      </c>
      <c r="D501" s="116">
        <v>5</v>
      </c>
      <c r="E501" s="117">
        <v>-16000</v>
      </c>
      <c r="F501" s="117">
        <v>138000</v>
      </c>
      <c r="G501" s="117">
        <v>65515000</v>
      </c>
      <c r="H501" s="117">
        <v>0</v>
      </c>
      <c r="I501" s="117">
        <v>540215000</v>
      </c>
      <c r="J501" s="117">
        <v>0</v>
      </c>
      <c r="K501" s="117">
        <v>-1248000</v>
      </c>
      <c r="L501" s="117">
        <v>428000</v>
      </c>
      <c r="M501" s="117">
        <v>-8000</v>
      </c>
      <c r="N501" s="117">
        <v>802000</v>
      </c>
      <c r="O501" s="117">
        <v>60036000</v>
      </c>
      <c r="P501" s="117">
        <v>0</v>
      </c>
      <c r="Q501" s="117">
        <v>7711000</v>
      </c>
      <c r="R501" s="118" t="s">
        <v>794</v>
      </c>
      <c r="S501" s="116">
        <v>11172005</v>
      </c>
      <c r="T501" s="100"/>
      <c r="U501" s="100"/>
      <c r="V501" s="100"/>
      <c r="W501" s="100"/>
      <c r="X501" s="100"/>
      <c r="Y501" s="100"/>
      <c r="Z501" s="100"/>
      <c r="AA501" s="101"/>
      <c r="AB501" s="101"/>
    </row>
    <row r="502" spans="1:28" ht="15">
      <c r="A502" s="109" t="str">
        <f>INDEX('Tabel 3.1'!$C$9:$C$579,MATCH('Data -enkelt, resultat'!S498,'Tabel 3.1'!$IV$9:$IV$579,0))&amp;" - "&amp;INDEX('Tabel 3.1'!$D$9:$D$579,MATCH('Data -enkelt, resultat'!S498,'Tabel 3.1'!$IV$9:$IV$579,0))</f>
        <v>Nordea Invest Portefølje - Lange obligationer</v>
      </c>
      <c r="B502" s="116">
        <v>201412</v>
      </c>
      <c r="C502" s="116">
        <v>11172</v>
      </c>
      <c r="D502" s="116">
        <v>6</v>
      </c>
      <c r="E502" s="117">
        <v>368000</v>
      </c>
      <c r="F502" s="117">
        <v>173000</v>
      </c>
      <c r="G502" s="117">
        <v>24492000</v>
      </c>
      <c r="H502" s="117">
        <v>0</v>
      </c>
      <c r="I502" s="117">
        <v>285671000</v>
      </c>
      <c r="J502" s="117">
        <v>0</v>
      </c>
      <c r="K502" s="117">
        <v>0</v>
      </c>
      <c r="L502" s="117">
        <v>0</v>
      </c>
      <c r="M502" s="117">
        <v>0</v>
      </c>
      <c r="N502" s="117">
        <v>1167000</v>
      </c>
      <c r="O502" s="117">
        <v>31981000</v>
      </c>
      <c r="P502" s="117">
        <v>0</v>
      </c>
      <c r="Q502" s="117">
        <v>330000</v>
      </c>
      <c r="R502" s="118" t="s">
        <v>794</v>
      </c>
      <c r="S502" s="116">
        <v>11172006</v>
      </c>
      <c r="T502" s="100"/>
      <c r="U502" s="100"/>
      <c r="V502" s="100"/>
      <c r="W502" s="100"/>
      <c r="X502" s="100"/>
      <c r="Y502" s="100"/>
      <c r="Z502" s="100"/>
      <c r="AA502" s="101"/>
      <c r="AB502" s="101"/>
    </row>
    <row r="503" spans="1:28" ht="15">
      <c r="A503" s="109" t="str">
        <f>INDEX('Tabel 3.1'!$C$9:$C$579,MATCH('Data -enkelt, resultat'!S499,'Tabel 3.1'!$IV$9:$IV$579,0))&amp;" - "&amp;INDEX('Tabel 3.1'!$D$9:$D$579,MATCH('Data -enkelt, resultat'!S499,'Tabel 3.1'!$IV$9:$IV$579,0))</f>
        <v>Nordea Invest Portefølje - Verdens Obligationsmarkeder</v>
      </c>
      <c r="B503" s="116">
        <v>201412</v>
      </c>
      <c r="C503" s="116">
        <v>11172</v>
      </c>
      <c r="D503" s="116">
        <v>7</v>
      </c>
      <c r="E503" s="117">
        <v>-10000</v>
      </c>
      <c r="F503" s="117">
        <v>73000</v>
      </c>
      <c r="G503" s="117">
        <v>22121000</v>
      </c>
      <c r="H503" s="117">
        <v>0</v>
      </c>
      <c r="I503" s="117">
        <v>167258000</v>
      </c>
      <c r="J503" s="117">
        <v>0</v>
      </c>
      <c r="K503" s="117">
        <v>940000</v>
      </c>
      <c r="L503" s="117">
        <v>1000</v>
      </c>
      <c r="M503" s="117">
        <v>8000</v>
      </c>
      <c r="N503" s="117">
        <v>576000</v>
      </c>
      <c r="O503" s="117">
        <v>20433000</v>
      </c>
      <c r="P503" s="117">
        <v>0</v>
      </c>
      <c r="Q503" s="117">
        <v>3256000</v>
      </c>
      <c r="R503" s="118" t="s">
        <v>794</v>
      </c>
      <c r="S503" s="116">
        <v>11172007</v>
      </c>
      <c r="T503" s="100"/>
      <c r="U503" s="100"/>
      <c r="V503" s="100"/>
      <c r="W503" s="100"/>
      <c r="X503" s="100"/>
      <c r="Y503" s="100"/>
      <c r="Z503" s="100"/>
      <c r="AA503" s="101"/>
      <c r="AB503" s="101"/>
    </row>
    <row r="504" spans="1:28" ht="15">
      <c r="A504" s="109" t="str">
        <f>INDEX('Tabel 3.1'!$C$9:$C$579,MATCH('Data -enkelt, resultat'!S500,'Tabel 3.1'!$IV$9:$IV$579,0))&amp;" - "&amp;INDEX('Tabel 3.1'!$D$9:$D$579,MATCH('Data -enkelt, resultat'!S500,'Tabel 3.1'!$IV$9:$IV$579,0))</f>
        <v>Nordea Invest Portefølje - Aktier</v>
      </c>
      <c r="B504" s="116">
        <v>201412</v>
      </c>
      <c r="C504" s="116">
        <v>11172</v>
      </c>
      <c r="D504" s="116">
        <v>8</v>
      </c>
      <c r="E504" s="117">
        <v>4000</v>
      </c>
      <c r="F504" s="117">
        <v>23000</v>
      </c>
      <c r="G504" s="117">
        <v>13389000</v>
      </c>
      <c r="H504" s="117">
        <v>0</v>
      </c>
      <c r="I504" s="117">
        <v>43992000</v>
      </c>
      <c r="J504" s="117">
        <v>0</v>
      </c>
      <c r="K504" s="117">
        <v>0</v>
      </c>
      <c r="L504" s="117">
        <v>-40000</v>
      </c>
      <c r="M504" s="117">
        <v>1000</v>
      </c>
      <c r="N504" s="117">
        <v>90000</v>
      </c>
      <c r="O504" s="117">
        <v>11025000</v>
      </c>
      <c r="P504" s="117">
        <v>0</v>
      </c>
      <c r="Q504" s="117">
        <v>1550000</v>
      </c>
      <c r="R504" s="118" t="s">
        <v>794</v>
      </c>
      <c r="S504" s="116">
        <v>11172008</v>
      </c>
      <c r="T504" s="100"/>
      <c r="U504" s="100"/>
      <c r="V504" s="100"/>
      <c r="W504" s="100"/>
      <c r="X504" s="100"/>
      <c r="Y504" s="100"/>
      <c r="Z504" s="100"/>
      <c r="AA504" s="101"/>
      <c r="AB504" s="101"/>
    </row>
    <row r="505" spans="1:28" ht="15">
      <c r="A505" s="109" t="str">
        <f>INDEX('Tabel 3.1'!$C$9:$C$579,MATCH('Data -enkelt, resultat'!S501,'Tabel 3.1'!$IV$9:$IV$579,0))&amp;" - "&amp;INDEX('Tabel 3.1'!$D$9:$D$579,MATCH('Data -enkelt, resultat'!S501,'Tabel 3.1'!$IV$9:$IV$579,0))</f>
        <v>Nordea Invest Portefølje - Verden</v>
      </c>
      <c r="B505" s="116">
        <v>201412</v>
      </c>
      <c r="C505" s="116">
        <v>11172</v>
      </c>
      <c r="D505" s="116">
        <v>9</v>
      </c>
      <c r="E505" s="117">
        <v>325000</v>
      </c>
      <c r="F505" s="117">
        <v>121000</v>
      </c>
      <c r="G505" s="117">
        <v>24522000</v>
      </c>
      <c r="H505" s="117">
        <v>0</v>
      </c>
      <c r="I505" s="117">
        <v>203871000</v>
      </c>
      <c r="J505" s="117">
        <v>0</v>
      </c>
      <c r="K505" s="117">
        <v>0</v>
      </c>
      <c r="L505" s="117">
        <v>2130000</v>
      </c>
      <c r="M505" s="117">
        <v>62000</v>
      </c>
      <c r="N505" s="117">
        <v>2149000</v>
      </c>
      <c r="O505" s="117">
        <v>19327000</v>
      </c>
      <c r="P505" s="117">
        <v>0</v>
      </c>
      <c r="Q505" s="117">
        <v>2824000</v>
      </c>
      <c r="R505" s="118" t="s">
        <v>794</v>
      </c>
      <c r="S505" s="116">
        <v>11172009</v>
      </c>
      <c r="T505" s="100"/>
      <c r="U505" s="100"/>
      <c r="V505" s="100"/>
      <c r="W505" s="100"/>
      <c r="X505" s="100"/>
      <c r="Y505" s="100"/>
      <c r="Z505" s="100"/>
      <c r="AA505" s="101"/>
      <c r="AB505" s="101"/>
    </row>
    <row r="506" spans="1:28" ht="15">
      <c r="A506" s="109" t="str">
        <f>INDEX('Tabel 3.1'!$C$9:$C$579,MATCH('Data -enkelt, resultat'!S502,'Tabel 3.1'!$IV$9:$IV$579,0))&amp;" - "&amp;INDEX('Tabel 3.1'!$D$9:$D$579,MATCH('Data -enkelt, resultat'!S502,'Tabel 3.1'!$IV$9:$IV$579,0))</f>
        <v>Nordea Invest Portefølje - Danmark</v>
      </c>
      <c r="B506" s="116">
        <v>201412</v>
      </c>
      <c r="C506" s="116">
        <v>11172</v>
      </c>
      <c r="D506" s="116">
        <v>10</v>
      </c>
      <c r="E506" s="117">
        <v>-29000</v>
      </c>
      <c r="F506" s="117">
        <v>186000</v>
      </c>
      <c r="G506" s="117">
        <v>14134000</v>
      </c>
      <c r="H506" s="117">
        <v>0</v>
      </c>
      <c r="I506" s="117">
        <v>187614000</v>
      </c>
      <c r="J506" s="117">
        <v>0</v>
      </c>
      <c r="K506" s="117">
        <v>19318000</v>
      </c>
      <c r="L506" s="117">
        <v>7439000</v>
      </c>
      <c r="M506" s="117">
        <v>31000</v>
      </c>
      <c r="N506" s="117">
        <v>377000</v>
      </c>
      <c r="O506" s="117">
        <v>7173000</v>
      </c>
      <c r="P506" s="117">
        <v>0</v>
      </c>
      <c r="Q506" s="117">
        <v>419000</v>
      </c>
      <c r="R506" s="118" t="s">
        <v>794</v>
      </c>
      <c r="S506" s="116">
        <v>11172010</v>
      </c>
      <c r="T506" s="100"/>
      <c r="U506" s="100"/>
      <c r="V506" s="100"/>
      <c r="W506" s="100"/>
      <c r="X506" s="100"/>
      <c r="Y506" s="100"/>
      <c r="Z506" s="100"/>
      <c r="AA506" s="101"/>
      <c r="AB506" s="101"/>
    </row>
    <row r="507" spans="1:28" ht="15">
      <c r="A507" s="109" t="str">
        <f>INDEX('Tabel 3.1'!$C$9:$C$579,MATCH('Data -enkelt, resultat'!S503,'Tabel 3.1'!$IV$9:$IV$579,0))&amp;" - "&amp;INDEX('Tabel 3.1'!$D$9:$D$579,MATCH('Data -enkelt, resultat'!S503,'Tabel 3.1'!$IV$9:$IV$579,0))</f>
        <v>Nordea Invest Portefølje - USA og Europa</v>
      </c>
      <c r="B507" s="116">
        <v>201412</v>
      </c>
      <c r="C507" s="116">
        <v>11172</v>
      </c>
      <c r="D507" s="116">
        <v>11</v>
      </c>
      <c r="E507" s="117">
        <v>52904000</v>
      </c>
      <c r="F507" s="117">
        <v>79000</v>
      </c>
      <c r="G507" s="117">
        <v>0</v>
      </c>
      <c r="H507" s="117">
        <v>78526000</v>
      </c>
      <c r="I507" s="117">
        <v>289000</v>
      </c>
      <c r="J507" s="117">
        <v>0</v>
      </c>
      <c r="K507" s="117">
        <v>6319000</v>
      </c>
      <c r="L507" s="117">
        <v>-1582000</v>
      </c>
      <c r="M507" s="117">
        <v>57000</v>
      </c>
      <c r="N507" s="117">
        <v>87000</v>
      </c>
      <c r="O507" s="117">
        <v>4700000</v>
      </c>
      <c r="P507" s="117">
        <v>0</v>
      </c>
      <c r="Q507" s="117">
        <v>645000</v>
      </c>
      <c r="R507" s="118" t="s">
        <v>794</v>
      </c>
      <c r="S507" s="116">
        <v>11172011</v>
      </c>
      <c r="T507" s="100"/>
      <c r="U507" s="100"/>
      <c r="V507" s="100"/>
      <c r="W507" s="100"/>
      <c r="X507" s="100"/>
      <c r="Y507" s="100"/>
      <c r="Z507" s="100"/>
      <c r="AA507" s="101"/>
      <c r="AB507" s="101"/>
    </row>
    <row r="508" spans="1:28" ht="15">
      <c r="A508" s="109" t="str">
        <f>INDEX('Tabel 3.1'!$C$9:$C$579,MATCH('Data -enkelt, resultat'!S504,'Tabel 3.1'!$IV$9:$IV$579,0))&amp;" - "&amp;INDEX('Tabel 3.1'!$D$9:$D$579,MATCH('Data -enkelt, resultat'!S504,'Tabel 3.1'!$IV$9:$IV$579,0))</f>
        <v>Nordea Invest Portefølje - Emerging Markets og Asien</v>
      </c>
      <c r="B508" s="116">
        <v>201412</v>
      </c>
      <c r="C508" s="116">
        <v>11172</v>
      </c>
      <c r="D508" s="116">
        <v>12</v>
      </c>
      <c r="E508" s="117">
        <v>38876000</v>
      </c>
      <c r="F508" s="117">
        <v>170000</v>
      </c>
      <c r="G508" s="117">
        <v>48229000</v>
      </c>
      <c r="H508" s="117">
        <v>-32685000</v>
      </c>
      <c r="I508" s="117">
        <v>59705000</v>
      </c>
      <c r="J508" s="117">
        <v>0</v>
      </c>
      <c r="K508" s="117">
        <v>-8096000</v>
      </c>
      <c r="L508" s="117">
        <v>19892000</v>
      </c>
      <c r="M508" s="117">
        <v>1000</v>
      </c>
      <c r="N508" s="117">
        <v>8000</v>
      </c>
      <c r="O508" s="117">
        <v>16842000</v>
      </c>
      <c r="P508" s="117">
        <v>0</v>
      </c>
      <c r="Q508" s="117">
        <v>0</v>
      </c>
      <c r="R508" s="118" t="s">
        <v>794</v>
      </c>
      <c r="S508" s="116">
        <v>11172012</v>
      </c>
      <c r="T508" s="100"/>
      <c r="U508" s="100"/>
      <c r="V508" s="100"/>
      <c r="W508" s="100"/>
      <c r="X508" s="100"/>
      <c r="Y508" s="100"/>
      <c r="Z508" s="100"/>
      <c r="AA508" s="101"/>
      <c r="AB508" s="101"/>
    </row>
    <row r="509" spans="1:28" ht="15">
      <c r="A509" s="109" t="str">
        <f>INDEX('Tabel 3.1'!$C$9:$C$579,MATCH('Data -enkelt, resultat'!S505,'Tabel 3.1'!$IV$9:$IV$579,0))&amp;" - "&amp;INDEX('Tabel 3.1'!$D$9:$D$579,MATCH('Data -enkelt, resultat'!S505,'Tabel 3.1'!$IV$9:$IV$579,0))</f>
        <v>Nordea Invest Portefølje - PBPM Globale Aktier Fokus KL</v>
      </c>
      <c r="B509" s="116">
        <v>201412</v>
      </c>
      <c r="C509" s="116">
        <v>11172</v>
      </c>
      <c r="D509" s="116">
        <v>13</v>
      </c>
      <c r="E509" s="117">
        <v>13979000</v>
      </c>
      <c r="F509" s="117">
        <v>410000</v>
      </c>
      <c r="G509" s="117">
        <v>0</v>
      </c>
      <c r="H509" s="117">
        <v>1291000</v>
      </c>
      <c r="I509" s="117">
        <v>17139000</v>
      </c>
      <c r="J509" s="117">
        <v>0</v>
      </c>
      <c r="K509" s="117">
        <v>97090000</v>
      </c>
      <c r="L509" s="117">
        <v>10343000</v>
      </c>
      <c r="M509" s="117">
        <v>1000</v>
      </c>
      <c r="N509" s="117">
        <v>275000</v>
      </c>
      <c r="O509" s="117">
        <v>12135000</v>
      </c>
      <c r="P509" s="117">
        <v>0</v>
      </c>
      <c r="Q509" s="117">
        <v>3000</v>
      </c>
      <c r="R509" s="118" t="s">
        <v>794</v>
      </c>
      <c r="S509" s="116">
        <v>11172013</v>
      </c>
      <c r="T509" s="100"/>
      <c r="U509" s="100"/>
      <c r="V509" s="100"/>
      <c r="W509" s="100"/>
      <c r="X509" s="100"/>
      <c r="Y509" s="100"/>
      <c r="Z509" s="100"/>
      <c r="AA509" s="101"/>
      <c r="AB509" s="101"/>
    </row>
    <row r="510" spans="1:28" ht="15">
      <c r="A510" s="109" t="str">
        <f>INDEX('Tabel 3.1'!$C$9:$C$579,MATCH('Data -enkelt, resultat'!S506,'Tabel 3.1'!$IV$9:$IV$579,0))&amp;" - "&amp;INDEX('Tabel 3.1'!$D$9:$D$579,MATCH('Data -enkelt, resultat'!S506,'Tabel 3.1'!$IV$9:$IV$579,0))</f>
        <v>Nordea Invest Portefølje - PBPM Globale Aktier Strategi KL</v>
      </c>
      <c r="B510" s="116">
        <v>201412</v>
      </c>
      <c r="C510" s="116">
        <v>11173</v>
      </c>
      <c r="D510" s="116">
        <v>1</v>
      </c>
      <c r="E510" s="117">
        <v>91504174.8</v>
      </c>
      <c r="F510" s="117">
        <v>7443.6</v>
      </c>
      <c r="G510" s="117">
        <v>0</v>
      </c>
      <c r="H510" s="117">
        <v>200835771.6</v>
      </c>
      <c r="I510" s="117">
        <v>0</v>
      </c>
      <c r="J510" s="117">
        <v>0</v>
      </c>
      <c r="K510" s="117">
        <v>-225414538.8</v>
      </c>
      <c r="L510" s="117">
        <v>8924876.4</v>
      </c>
      <c r="M510" s="117">
        <v>0</v>
      </c>
      <c r="N510" s="117">
        <v>0</v>
      </c>
      <c r="O510" s="117">
        <v>17857196.4</v>
      </c>
      <c r="P510" s="117">
        <v>0</v>
      </c>
      <c r="Q510" s="117">
        <v>81879.6</v>
      </c>
      <c r="R510" s="118" t="s">
        <v>794</v>
      </c>
      <c r="S510" s="116">
        <v>11173001</v>
      </c>
      <c r="T510" s="100"/>
      <c r="U510" s="100"/>
      <c r="V510" s="100"/>
      <c r="W510" s="100"/>
      <c r="X510" s="100"/>
      <c r="Y510" s="100"/>
      <c r="Z510" s="100"/>
      <c r="AA510" s="101"/>
      <c r="AB510" s="101"/>
    </row>
    <row r="511" spans="1:28" ht="15">
      <c r="A511" s="109" t="str">
        <f>INDEX('Tabel 3.1'!$C$9:$C$579,MATCH('Data -enkelt, resultat'!S507,'Tabel 3.1'!$IV$9:$IV$579,0))&amp;" - "&amp;INDEX('Tabel 3.1'!$D$9:$D$579,MATCH('Data -enkelt, resultat'!S507,'Tabel 3.1'!$IV$9:$IV$579,0))</f>
        <v>Nordea Invest Portefølje - PBPM Danske Obligationer KL</v>
      </c>
      <c r="B511" s="116">
        <v>201412</v>
      </c>
      <c r="C511" s="116">
        <v>11173</v>
      </c>
      <c r="D511" s="116">
        <v>2</v>
      </c>
      <c r="E511" s="117">
        <v>150048088.8</v>
      </c>
      <c r="F511" s="117">
        <v>0</v>
      </c>
      <c r="G511" s="117">
        <v>0</v>
      </c>
      <c r="H511" s="117">
        <v>29923272</v>
      </c>
      <c r="I511" s="117">
        <v>0</v>
      </c>
      <c r="J511" s="117">
        <v>0</v>
      </c>
      <c r="K511" s="117">
        <v>811352.4</v>
      </c>
      <c r="L511" s="117">
        <v>1771576.8</v>
      </c>
      <c r="M511" s="117">
        <v>0</v>
      </c>
      <c r="N511" s="117">
        <v>37218</v>
      </c>
      <c r="O511" s="117">
        <v>27831620.4</v>
      </c>
      <c r="P511" s="117">
        <v>0</v>
      </c>
      <c r="Q511" s="117">
        <v>908119.2</v>
      </c>
      <c r="R511" s="118" t="s">
        <v>794</v>
      </c>
      <c r="S511" s="116">
        <v>11173002</v>
      </c>
      <c r="T511" s="100"/>
      <c r="U511" s="100"/>
      <c r="V511" s="100"/>
      <c r="W511" s="100"/>
      <c r="X511" s="100"/>
      <c r="Y511" s="100"/>
      <c r="Z511" s="100"/>
      <c r="AA511" s="101"/>
      <c r="AB511" s="101"/>
    </row>
    <row r="512" spans="1:28" ht="15">
      <c r="A512" s="109" t="str">
        <f>INDEX('Tabel 3.1'!$C$9:$C$579,MATCH('Data -enkelt, resultat'!S508,'Tabel 3.1'!$IV$9:$IV$579,0))&amp;" - "&amp;INDEX('Tabel 3.1'!$D$9:$D$579,MATCH('Data -enkelt, resultat'!S508,'Tabel 3.1'!$IV$9:$IV$579,0))</f>
        <v>Nordea Invest Portefølje - PBPM Obligationer KL</v>
      </c>
      <c r="B512" s="116">
        <v>201412</v>
      </c>
      <c r="C512" s="116">
        <v>11174</v>
      </c>
      <c r="D512" s="116">
        <v>1</v>
      </c>
      <c r="E512" s="117">
        <v>1312000</v>
      </c>
      <c r="F512" s="117">
        <v>0</v>
      </c>
      <c r="G512" s="117">
        <v>9310000</v>
      </c>
      <c r="H512" s="117">
        <v>1059000</v>
      </c>
      <c r="I512" s="117">
        <v>-5514000</v>
      </c>
      <c r="J512" s="117">
        <v>0</v>
      </c>
      <c r="K512" s="117">
        <v>0</v>
      </c>
      <c r="L512" s="117">
        <v>0</v>
      </c>
      <c r="M512" s="117">
        <v>0</v>
      </c>
      <c r="N512" s="117">
        <v>99000</v>
      </c>
      <c r="O512" s="117">
        <v>2546000</v>
      </c>
      <c r="P512" s="117">
        <v>0</v>
      </c>
      <c r="Q512" s="117">
        <v>0</v>
      </c>
      <c r="R512" s="118" t="s">
        <v>794</v>
      </c>
      <c r="S512" s="116">
        <v>11174001</v>
      </c>
      <c r="T512" s="100"/>
      <c r="U512" s="100"/>
      <c r="V512" s="100"/>
      <c r="W512" s="100"/>
      <c r="X512" s="100"/>
      <c r="Y512" s="100"/>
      <c r="Z512" s="100"/>
      <c r="AA512" s="101"/>
      <c r="AB512" s="101"/>
    </row>
    <row r="513" spans="1:28" ht="15">
      <c r="A513" s="109" t="str">
        <f>INDEX('Tabel 3.1'!$C$9:$C$579,MATCH('Data -enkelt, resultat'!S509,'Tabel 3.1'!$IV$9:$IV$579,0))&amp;" - "&amp;INDEX('Tabel 3.1'!$D$9:$D$579,MATCH('Data -enkelt, resultat'!S509,'Tabel 3.1'!$IV$9:$IV$579,0))</f>
        <v>Nordea Invest Portefølje - PBPM Balance KL</v>
      </c>
      <c r="B513" s="116">
        <v>201412</v>
      </c>
      <c r="C513" s="116">
        <v>11174</v>
      </c>
      <c r="D513" s="116">
        <v>2</v>
      </c>
      <c r="E513" s="117">
        <v>21000</v>
      </c>
      <c r="F513" s="117">
        <v>4000</v>
      </c>
      <c r="G513" s="117">
        <v>3249000</v>
      </c>
      <c r="H513" s="117">
        <v>0</v>
      </c>
      <c r="I513" s="117">
        <v>29065000</v>
      </c>
      <c r="J513" s="117">
        <v>0</v>
      </c>
      <c r="K513" s="117">
        <v>0</v>
      </c>
      <c r="L513" s="117">
        <v>-123000</v>
      </c>
      <c r="M513" s="117">
        <v>0</v>
      </c>
      <c r="N513" s="117">
        <v>123000</v>
      </c>
      <c r="O513" s="117">
        <v>5111000</v>
      </c>
      <c r="P513" s="117">
        <v>0</v>
      </c>
      <c r="Q513" s="117">
        <v>34000</v>
      </c>
      <c r="R513" s="118" t="s">
        <v>794</v>
      </c>
      <c r="S513" s="116">
        <v>11174002</v>
      </c>
      <c r="T513" s="100"/>
      <c r="U513" s="100"/>
      <c r="V513" s="100"/>
      <c r="W513" s="100"/>
      <c r="X513" s="100"/>
      <c r="Y513" s="100"/>
      <c r="Z513" s="100"/>
      <c r="AA513" s="101"/>
      <c r="AB513" s="101"/>
    </row>
    <row r="514" spans="1:28" ht="15">
      <c r="A514" s="109" t="str">
        <f>INDEX('Tabel 3.1'!$C$9:$C$579,MATCH('Data -enkelt, resultat'!S510,'Tabel 3.1'!$IV$9:$IV$579,0))&amp;" - "&amp;INDEX('Tabel 3.1'!$D$9:$D$579,MATCH('Data -enkelt, resultat'!S510,'Tabel 3.1'!$IV$9:$IV$579,0))</f>
        <v>Sydinvest Emerging Markets - Bonds</v>
      </c>
      <c r="B514" s="116">
        <v>201412</v>
      </c>
      <c r="C514" s="116">
        <v>11176</v>
      </c>
      <c r="D514" s="116">
        <v>1</v>
      </c>
      <c r="E514" s="117">
        <v>0</v>
      </c>
      <c r="F514" s="117">
        <v>37218</v>
      </c>
      <c r="G514" s="117">
        <v>2478718.8</v>
      </c>
      <c r="H514" s="117">
        <v>0</v>
      </c>
      <c r="I514" s="117">
        <v>12348932.4</v>
      </c>
      <c r="J514" s="117">
        <v>0</v>
      </c>
      <c r="K514" s="117">
        <v>0</v>
      </c>
      <c r="L514" s="117">
        <v>-163759.2</v>
      </c>
      <c r="M514" s="117">
        <v>0</v>
      </c>
      <c r="N514" s="117">
        <v>416841.6</v>
      </c>
      <c r="O514" s="117">
        <v>5634805.2</v>
      </c>
      <c r="P514" s="117">
        <v>0</v>
      </c>
      <c r="Q514" s="117">
        <v>0</v>
      </c>
      <c r="R514" s="118" t="s">
        <v>794</v>
      </c>
      <c r="S514" s="116">
        <v>11176001</v>
      </c>
      <c r="T514" s="100"/>
      <c r="U514" s="100"/>
      <c r="V514" s="100"/>
      <c r="W514" s="100"/>
      <c r="X514" s="100"/>
      <c r="Y514" s="100"/>
      <c r="Z514" s="100"/>
      <c r="AA514" s="101"/>
      <c r="AB514" s="101"/>
    </row>
    <row r="515" spans="1:28" ht="15">
      <c r="A515" s="109" t="str">
        <f>INDEX('Tabel 3.1'!$C$9:$C$579,MATCH('Data -enkelt, resultat'!S511,'Tabel 3.1'!$IV$9:$IV$579,0))&amp;" - "&amp;INDEX('Tabel 3.1'!$D$9:$D$579,MATCH('Data -enkelt, resultat'!S511,'Tabel 3.1'!$IV$9:$IV$579,0))</f>
        <v>Sydinvest Emerging Markets - Local Currency Bonds</v>
      </c>
      <c r="B515" s="116">
        <v>201412</v>
      </c>
      <c r="C515" s="116">
        <v>11177</v>
      </c>
      <c r="D515" s="116">
        <v>1</v>
      </c>
      <c r="E515" s="117">
        <v>0</v>
      </c>
      <c r="F515" s="117">
        <v>1000</v>
      </c>
      <c r="G515" s="117">
        <v>348000</v>
      </c>
      <c r="H515" s="117">
        <v>0</v>
      </c>
      <c r="I515" s="117">
        <v>830000</v>
      </c>
      <c r="J515" s="117">
        <v>0</v>
      </c>
      <c r="K515" s="117">
        <v>1000</v>
      </c>
      <c r="L515" s="117">
        <v>-6000</v>
      </c>
      <c r="M515" s="117">
        <v>16000</v>
      </c>
      <c r="N515" s="117">
        <v>87000</v>
      </c>
      <c r="O515" s="117">
        <v>243000</v>
      </c>
      <c r="P515" s="117">
        <v>0</v>
      </c>
      <c r="Q515" s="117">
        <v>36000</v>
      </c>
      <c r="R515" s="118" t="s">
        <v>794</v>
      </c>
      <c r="S515" s="116">
        <v>11177001</v>
      </c>
      <c r="T515" s="100"/>
      <c r="U515" s="100"/>
      <c r="V515" s="100"/>
      <c r="W515" s="100"/>
      <c r="X515" s="100"/>
      <c r="Y515" s="100"/>
      <c r="Z515" s="100"/>
      <c r="AA515" s="101"/>
      <c r="AB515" s="101"/>
    </row>
    <row r="516" spans="1:28" ht="15">
      <c r="A516" s="109" t="str">
        <f>INDEX('Tabel 3.1'!$C$9:$C$579,MATCH('Data -enkelt, resultat'!S512,'Tabel 3.1'!$IV$9:$IV$579,0))&amp;" - "&amp;INDEX('Tabel 3.1'!$D$9:$D$579,MATCH('Data -enkelt, resultat'!S512,'Tabel 3.1'!$IV$9:$IV$579,0))</f>
        <v>Strategi Invest - Obligationer</v>
      </c>
      <c r="B516" s="116">
        <v>201412</v>
      </c>
      <c r="C516" s="116">
        <v>11177</v>
      </c>
      <c r="D516" s="116">
        <v>2</v>
      </c>
      <c r="E516" s="117">
        <v>4136000</v>
      </c>
      <c r="F516" s="117">
        <v>0</v>
      </c>
      <c r="G516" s="117">
        <v>0</v>
      </c>
      <c r="H516" s="117">
        <v>-3911000</v>
      </c>
      <c r="I516" s="117">
        <v>0</v>
      </c>
      <c r="J516" s="117">
        <v>0</v>
      </c>
      <c r="K516" s="117">
        <v>8356000</v>
      </c>
      <c r="L516" s="117">
        <v>1251000</v>
      </c>
      <c r="M516" s="117">
        <v>182000</v>
      </c>
      <c r="N516" s="117">
        <v>3000</v>
      </c>
      <c r="O516" s="117">
        <v>1452000</v>
      </c>
      <c r="P516" s="117">
        <v>0</v>
      </c>
      <c r="Q516" s="117">
        <v>0</v>
      </c>
      <c r="R516" s="118" t="s">
        <v>794</v>
      </c>
      <c r="S516" s="116">
        <v>11177002</v>
      </c>
      <c r="T516" s="100"/>
      <c r="U516" s="100"/>
      <c r="V516" s="100"/>
      <c r="W516" s="100"/>
      <c r="X516" s="100"/>
      <c r="Y516" s="100"/>
      <c r="Z516" s="100"/>
      <c r="AA516" s="101"/>
      <c r="AB516" s="101"/>
    </row>
    <row r="517" spans="1:28" ht="15">
      <c r="A517" s="109" t="str">
        <f>INDEX('Tabel 3.1'!$C$9:$C$579,MATCH('Data -enkelt, resultat'!S513,'Tabel 3.1'!$IV$9:$IV$579,0))&amp;" - "&amp;INDEX('Tabel 3.1'!$D$9:$D$579,MATCH('Data -enkelt, resultat'!S513,'Tabel 3.1'!$IV$9:$IV$579,0))</f>
        <v>Strategi Invest - Aktier</v>
      </c>
      <c r="B517" s="116">
        <v>201412</v>
      </c>
      <c r="C517" s="116">
        <v>11177</v>
      </c>
      <c r="D517" s="116">
        <v>3</v>
      </c>
      <c r="E517" s="117">
        <v>8395000</v>
      </c>
      <c r="F517" s="117">
        <v>4000</v>
      </c>
      <c r="G517" s="117">
        <v>2646000</v>
      </c>
      <c r="H517" s="117">
        <v>2094000</v>
      </c>
      <c r="I517" s="117">
        <v>29325000</v>
      </c>
      <c r="J517" s="117">
        <v>0</v>
      </c>
      <c r="K517" s="117">
        <v>-685000</v>
      </c>
      <c r="L517" s="117">
        <v>15000</v>
      </c>
      <c r="M517" s="117">
        <v>7000</v>
      </c>
      <c r="N517" s="117">
        <v>323000</v>
      </c>
      <c r="O517" s="117">
        <v>5165000</v>
      </c>
      <c r="P517" s="117">
        <v>0</v>
      </c>
      <c r="Q517" s="117">
        <v>343000</v>
      </c>
      <c r="R517" s="118" t="s">
        <v>794</v>
      </c>
      <c r="S517" s="116">
        <v>11177003</v>
      </c>
      <c r="T517" s="100"/>
      <c r="U517" s="100"/>
      <c r="V517" s="100"/>
      <c r="W517" s="100"/>
      <c r="X517" s="100"/>
      <c r="Y517" s="100"/>
      <c r="Z517" s="100"/>
      <c r="AA517" s="101"/>
      <c r="AB517" s="101"/>
    </row>
    <row r="518" spans="1:28" ht="15">
      <c r="A518" s="109" t="str">
        <f>INDEX('Tabel 3.1'!$C$9:$C$579,MATCH('Data -enkelt, resultat'!S514,'Tabel 3.1'!$IV$9:$IV$579,0))&amp;" - "&amp;INDEX('Tabel 3.1'!$D$9:$D$579,MATCH('Data -enkelt, resultat'!S514,'Tabel 3.1'!$IV$9:$IV$579,0))</f>
        <v>Finansco - Dynamisk Aktivaallokering</v>
      </c>
      <c r="B518" s="116">
        <v>201412</v>
      </c>
      <c r="C518" s="116">
        <v>11177</v>
      </c>
      <c r="D518" s="116">
        <v>4</v>
      </c>
      <c r="E518" s="117">
        <v>0</v>
      </c>
      <c r="F518" s="117">
        <v>2000</v>
      </c>
      <c r="G518" s="117">
        <v>8144000</v>
      </c>
      <c r="H518" s="117">
        <v>0</v>
      </c>
      <c r="I518" s="117">
        <v>130893000</v>
      </c>
      <c r="J518" s="117">
        <v>0</v>
      </c>
      <c r="K518" s="117">
        <v>0</v>
      </c>
      <c r="L518" s="117">
        <v>-341000</v>
      </c>
      <c r="M518" s="117">
        <v>153000</v>
      </c>
      <c r="N518" s="117">
        <v>3279000</v>
      </c>
      <c r="O518" s="117">
        <v>9481000</v>
      </c>
      <c r="P518" s="117">
        <v>0</v>
      </c>
      <c r="Q518" s="117">
        <v>655000</v>
      </c>
      <c r="R518" s="118" t="s">
        <v>794</v>
      </c>
      <c r="S518" s="116">
        <v>11177004</v>
      </c>
      <c r="T518" s="100"/>
      <c r="U518" s="100"/>
      <c r="V518" s="100"/>
      <c r="W518" s="100"/>
      <c r="X518" s="100"/>
      <c r="Y518" s="100"/>
      <c r="Z518" s="100"/>
      <c r="AA518" s="101"/>
      <c r="AB518" s="101"/>
    </row>
    <row r="519" spans="1:28" ht="15">
      <c r="A519" s="109" t="str">
        <f>INDEX('Tabel 3.1'!$C$9:$C$579,MATCH('Data -enkelt, resultat'!S515,'Tabel 3.1'!$IV$9:$IV$579,0))&amp;" - "&amp;INDEX('Tabel 3.1'!$D$9:$D$579,MATCH('Data -enkelt, resultat'!S515,'Tabel 3.1'!$IV$9:$IV$579,0))</f>
        <v>Wealth Invest - SEB Global Emerging Market Equities (Earnest) AKL</v>
      </c>
      <c r="B519" s="116">
        <v>201412</v>
      </c>
      <c r="C519" s="116">
        <v>11177</v>
      </c>
      <c r="D519" s="116">
        <v>5</v>
      </c>
      <c r="E519" s="117">
        <v>2916000</v>
      </c>
      <c r="F519" s="117">
        <v>0</v>
      </c>
      <c r="G519" s="117">
        <v>358000</v>
      </c>
      <c r="H519" s="117">
        <v>-723000</v>
      </c>
      <c r="I519" s="117">
        <v>3544000</v>
      </c>
      <c r="J519" s="117">
        <v>0</v>
      </c>
      <c r="K519" s="117">
        <v>-41000</v>
      </c>
      <c r="L519" s="117">
        <v>-27000</v>
      </c>
      <c r="M519" s="117">
        <v>0</v>
      </c>
      <c r="N519" s="117">
        <v>10000</v>
      </c>
      <c r="O519" s="117">
        <v>758000</v>
      </c>
      <c r="P519" s="117">
        <v>0</v>
      </c>
      <c r="Q519" s="117">
        <v>0</v>
      </c>
      <c r="R519" s="118" t="s">
        <v>794</v>
      </c>
      <c r="S519" s="116">
        <v>11177005</v>
      </c>
      <c r="T519" s="100"/>
      <c r="U519" s="100"/>
      <c r="V519" s="100"/>
      <c r="W519" s="100"/>
      <c r="X519" s="100"/>
      <c r="Y519" s="100"/>
      <c r="Z519" s="100"/>
      <c r="AA519" s="101"/>
      <c r="AB519" s="101"/>
    </row>
    <row r="520" spans="1:28" ht="15">
      <c r="A520" s="109" t="str">
        <f>INDEX('Tabel 3.1'!$C$9:$C$579,MATCH('Data -enkelt, resultat'!S516,'Tabel 3.1'!$IV$9:$IV$579,0))&amp;" - "&amp;INDEX('Tabel 3.1'!$D$9:$D$579,MATCH('Data -enkelt, resultat'!S516,'Tabel 3.1'!$IV$9:$IV$579,0))</f>
        <v>Wealth Invest - SEB Emerging Market FX Basket AKL</v>
      </c>
      <c r="B520" s="116">
        <v>201412</v>
      </c>
      <c r="C520" s="116">
        <v>11177</v>
      </c>
      <c r="D520" s="116">
        <v>6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5212000</v>
      </c>
      <c r="L520" s="117">
        <v>-1000</v>
      </c>
      <c r="M520" s="117">
        <v>0</v>
      </c>
      <c r="N520" s="117">
        <v>0</v>
      </c>
      <c r="O520" s="117">
        <v>141000</v>
      </c>
      <c r="P520" s="117">
        <v>0</v>
      </c>
      <c r="Q520" s="117">
        <v>0</v>
      </c>
      <c r="R520" s="118" t="s">
        <v>794</v>
      </c>
      <c r="S520" s="116">
        <v>11177006</v>
      </c>
      <c r="T520" s="100"/>
      <c r="U520" s="100"/>
      <c r="V520" s="100"/>
      <c r="W520" s="100"/>
      <c r="X520" s="100"/>
      <c r="Y520" s="100"/>
      <c r="Z520" s="100"/>
      <c r="AA520" s="101"/>
      <c r="AB520" s="101"/>
    </row>
    <row r="521" spans="1:28" ht="15">
      <c r="A521" s="109" t="str">
        <f>INDEX('Tabel 3.1'!$C$9:$C$579,MATCH('Data -enkelt, resultat'!S517,'Tabel 3.1'!$IV$9:$IV$579,0))&amp;" - "&amp;INDEX('Tabel 3.1'!$D$9:$D$579,MATCH('Data -enkelt, resultat'!S517,'Tabel 3.1'!$IV$9:$IV$579,0))</f>
        <v>Wealth Invest - Sirius Balance</v>
      </c>
      <c r="B521" s="116">
        <v>201412</v>
      </c>
      <c r="C521" s="116">
        <v>11177</v>
      </c>
      <c r="D521" s="116">
        <v>7</v>
      </c>
      <c r="E521" s="117">
        <v>366000</v>
      </c>
      <c r="F521" s="117">
        <v>0</v>
      </c>
      <c r="G521" s="117">
        <v>0</v>
      </c>
      <c r="H521" s="117">
        <v>-336000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10000</v>
      </c>
      <c r="O521" s="117">
        <v>145000</v>
      </c>
      <c r="P521" s="117">
        <v>0</v>
      </c>
      <c r="Q521" s="117">
        <v>0</v>
      </c>
      <c r="R521" s="118" t="s">
        <v>794</v>
      </c>
      <c r="S521" s="116">
        <v>11177007</v>
      </c>
      <c r="T521" s="100"/>
      <c r="U521" s="100"/>
      <c r="V521" s="100"/>
      <c r="W521" s="100"/>
      <c r="X521" s="100"/>
      <c r="Y521" s="100"/>
      <c r="Z521" s="100"/>
      <c r="AA521" s="101"/>
      <c r="AB521" s="101"/>
    </row>
    <row r="522" spans="1:28" ht="15">
      <c r="A522" s="109" t="str">
        <f>INDEX('Tabel 3.1'!$C$9:$C$579,MATCH('Data -enkelt, resultat'!S518,'Tabel 3.1'!$IV$9:$IV$579,0))&amp;" - "&amp;INDEX('Tabel 3.1'!$D$9:$D$579,MATCH('Data -enkelt, resultat'!S518,'Tabel 3.1'!$IV$9:$IV$579,0))</f>
        <v>Wealth Invest - SK Invest Far East Equities</v>
      </c>
      <c r="B522" s="116">
        <v>201412</v>
      </c>
      <c r="C522" s="116">
        <v>11177</v>
      </c>
      <c r="D522" s="116">
        <v>8</v>
      </c>
      <c r="E522" s="117">
        <v>7225000</v>
      </c>
      <c r="F522" s="117">
        <v>0</v>
      </c>
      <c r="G522" s="117">
        <v>0</v>
      </c>
      <c r="H522" s="117">
        <v>-4000000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19000</v>
      </c>
      <c r="O522" s="117">
        <v>1529000</v>
      </c>
      <c r="P522" s="117">
        <v>0</v>
      </c>
      <c r="Q522" s="117">
        <v>0</v>
      </c>
      <c r="R522" s="118" t="s">
        <v>794</v>
      </c>
      <c r="S522" s="116">
        <v>11177008</v>
      </c>
      <c r="T522" s="100"/>
      <c r="U522" s="100"/>
      <c r="V522" s="100"/>
      <c r="W522" s="100"/>
      <c r="X522" s="100"/>
      <c r="Y522" s="100"/>
      <c r="Z522" s="100"/>
      <c r="AA522" s="101"/>
      <c r="AB522" s="101"/>
    </row>
    <row r="523" spans="1:28" ht="15">
      <c r="A523" s="109" t="str">
        <f>INDEX('Tabel 3.1'!$C$9:$C$579,MATCH('Data -enkelt, resultat'!S519,'Tabel 3.1'!$IV$9:$IV$579,0))&amp;" - "&amp;INDEX('Tabel 3.1'!$D$9:$D$579,MATCH('Data -enkelt, resultat'!S519,'Tabel 3.1'!$IV$9:$IV$579,0))</f>
        <v>Wealth Invest - Kopenhagen Fur</v>
      </c>
      <c r="B523" s="116">
        <v>201412</v>
      </c>
      <c r="C523" s="116">
        <v>11177</v>
      </c>
      <c r="D523" s="116">
        <v>9</v>
      </c>
      <c r="E523" s="117">
        <v>544000</v>
      </c>
      <c r="F523" s="117">
        <v>0</v>
      </c>
      <c r="G523" s="117">
        <v>152000</v>
      </c>
      <c r="H523" s="117">
        <v>-897000</v>
      </c>
      <c r="I523" s="117">
        <v>-272000</v>
      </c>
      <c r="J523" s="117">
        <v>0</v>
      </c>
      <c r="K523" s="117">
        <v>0</v>
      </c>
      <c r="L523" s="117">
        <v>26000</v>
      </c>
      <c r="M523" s="117">
        <v>0</v>
      </c>
      <c r="N523" s="117">
        <v>0</v>
      </c>
      <c r="O523" s="117">
        <v>265000</v>
      </c>
      <c r="P523" s="117">
        <v>0</v>
      </c>
      <c r="Q523" s="117">
        <v>23000</v>
      </c>
      <c r="R523" s="118" t="s">
        <v>794</v>
      </c>
      <c r="S523" s="116">
        <v>11177009</v>
      </c>
      <c r="T523" s="100"/>
      <c r="U523" s="100"/>
      <c r="V523" s="100"/>
      <c r="W523" s="100"/>
      <c r="X523" s="100"/>
      <c r="Y523" s="100"/>
      <c r="Z523" s="100"/>
      <c r="AA523" s="101"/>
      <c r="AB523" s="101"/>
    </row>
    <row r="524" spans="1:28" ht="15">
      <c r="A524" s="109" t="str">
        <f>INDEX('Tabel 3.1'!$C$9:$C$579,MATCH('Data -enkelt, resultat'!S520,'Tabel 3.1'!$IV$9:$IV$579,0))&amp;" - "&amp;INDEX('Tabel 3.1'!$D$9:$D$579,MATCH('Data -enkelt, resultat'!S520,'Tabel 3.1'!$IV$9:$IV$579,0))</f>
        <v>Wealth Invest - Globalt aktieindeks AKL</v>
      </c>
      <c r="B524" s="116">
        <v>201412</v>
      </c>
      <c r="C524" s="116">
        <v>11177</v>
      </c>
      <c r="D524" s="116">
        <v>10</v>
      </c>
      <c r="E524" s="117">
        <v>0</v>
      </c>
      <c r="F524" s="117">
        <v>0</v>
      </c>
      <c r="G524" s="117">
        <v>168000</v>
      </c>
      <c r="H524" s="117">
        <v>0</v>
      </c>
      <c r="I524" s="117">
        <v>3745000</v>
      </c>
      <c r="J524" s="117">
        <v>0</v>
      </c>
      <c r="K524" s="117">
        <v>0</v>
      </c>
      <c r="L524" s="117">
        <v>-53000</v>
      </c>
      <c r="M524" s="117">
        <v>3000</v>
      </c>
      <c r="N524" s="117">
        <v>20000</v>
      </c>
      <c r="O524" s="117">
        <v>591000</v>
      </c>
      <c r="P524" s="117">
        <v>0</v>
      </c>
      <c r="Q524" s="117">
        <v>25000</v>
      </c>
      <c r="R524" s="118" t="s">
        <v>794</v>
      </c>
      <c r="S524" s="116">
        <v>11177010</v>
      </c>
      <c r="T524" s="100"/>
      <c r="U524" s="100"/>
      <c r="V524" s="100"/>
      <c r="W524" s="100"/>
      <c r="X524" s="100"/>
      <c r="Y524" s="100"/>
      <c r="Z524" s="100"/>
      <c r="AA524" s="101"/>
      <c r="AB524" s="101"/>
    </row>
    <row r="525" spans="1:28" ht="15">
      <c r="A525" s="109" t="str">
        <f>INDEX('Tabel 3.1'!$C$9:$C$579,MATCH('Data -enkelt, resultat'!S521,'Tabel 3.1'!$IV$9:$IV$579,0))&amp;" - "&amp;INDEX('Tabel 3.1'!$D$9:$D$579,MATCH('Data -enkelt, resultat'!S521,'Tabel 3.1'!$IV$9:$IV$579,0))</f>
        <v>Wealth Invest - Korte Obligationer AKL</v>
      </c>
      <c r="B525" s="116">
        <v>201412</v>
      </c>
      <c r="C525" s="116">
        <v>11177</v>
      </c>
      <c r="D525" s="116">
        <v>11</v>
      </c>
      <c r="E525" s="117">
        <v>0</v>
      </c>
      <c r="F525" s="117">
        <v>0</v>
      </c>
      <c r="G525" s="117">
        <v>18000</v>
      </c>
      <c r="H525" s="117">
        <v>0</v>
      </c>
      <c r="I525" s="117">
        <v>2545000</v>
      </c>
      <c r="J525" s="117">
        <v>0</v>
      </c>
      <c r="K525" s="117">
        <v>0</v>
      </c>
      <c r="L525" s="117">
        <v>-224000</v>
      </c>
      <c r="M525" s="117">
        <v>0</v>
      </c>
      <c r="N525" s="117">
        <v>13000</v>
      </c>
      <c r="O525" s="117">
        <v>250000</v>
      </c>
      <c r="P525" s="117">
        <v>0</v>
      </c>
      <c r="Q525" s="117">
        <v>3000</v>
      </c>
      <c r="R525" s="118" t="s">
        <v>794</v>
      </c>
      <c r="S525" s="116">
        <v>11177011</v>
      </c>
      <c r="T525" s="100"/>
      <c r="U525" s="100"/>
      <c r="V525" s="100"/>
      <c r="W525" s="100"/>
      <c r="X525" s="100"/>
      <c r="Y525" s="100"/>
      <c r="Z525" s="100"/>
      <c r="AA525" s="101"/>
      <c r="AB525" s="101"/>
    </row>
    <row r="526" spans="1:28" ht="15">
      <c r="A526" s="109" t="str">
        <f>INDEX('Tabel 3.1'!$C$9:$C$579,MATCH('Data -enkelt, resultat'!S522,'Tabel 3.1'!$IV$9:$IV$579,0))&amp;" - "&amp;INDEX('Tabel 3.1'!$D$9:$D$579,MATCH('Data -enkelt, resultat'!S522,'Tabel 3.1'!$IV$9:$IV$579,0))</f>
        <v>Wealth Invest - Obligationer AKL</v>
      </c>
      <c r="B526" s="116">
        <v>201412</v>
      </c>
      <c r="C526" s="116">
        <v>11178</v>
      </c>
      <c r="D526" s="116">
        <v>1</v>
      </c>
      <c r="E526" s="117">
        <v>3815000</v>
      </c>
      <c r="F526" s="117">
        <v>0</v>
      </c>
      <c r="G526" s="117">
        <v>0</v>
      </c>
      <c r="H526" s="117">
        <v>243000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672000</v>
      </c>
      <c r="P526" s="117">
        <v>0</v>
      </c>
      <c r="Q526" s="117">
        <v>0</v>
      </c>
      <c r="R526" s="118" t="s">
        <v>794</v>
      </c>
      <c r="S526" s="116">
        <v>11178001</v>
      </c>
      <c r="T526" s="100"/>
      <c r="U526" s="100"/>
      <c r="V526" s="100"/>
      <c r="W526" s="100"/>
      <c r="X526" s="100"/>
      <c r="Y526" s="100"/>
      <c r="Z526" s="100"/>
      <c r="AA526" s="101"/>
      <c r="AB526" s="101"/>
    </row>
    <row r="527" spans="1:28" ht="15">
      <c r="A527" s="109" t="str">
        <f>INDEX('Tabel 3.1'!$C$9:$C$579,MATCH('Data -enkelt, resultat'!S523,'Tabel 3.1'!$IV$9:$IV$579,0))&amp;" - "&amp;INDEX('Tabel 3.1'!$D$9:$D$579,MATCH('Data -enkelt, resultat'!S523,'Tabel 3.1'!$IV$9:$IV$579,0))</f>
        <v>Wealth Invest - Secure Globale Obligationer</v>
      </c>
      <c r="B527" s="116">
        <v>201412</v>
      </c>
      <c r="C527" s="116">
        <v>11178</v>
      </c>
      <c r="D527" s="116">
        <v>2</v>
      </c>
      <c r="E527" s="117">
        <v>5362000</v>
      </c>
      <c r="F527" s="117">
        <v>0</v>
      </c>
      <c r="G527" s="117">
        <v>0</v>
      </c>
      <c r="H527" s="117">
        <v>7142000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1117000</v>
      </c>
      <c r="P527" s="117">
        <v>0</v>
      </c>
      <c r="Q527" s="117">
        <v>0</v>
      </c>
      <c r="R527" s="118" t="s">
        <v>794</v>
      </c>
      <c r="S527" s="116">
        <v>11178002</v>
      </c>
      <c r="T527" s="100"/>
      <c r="U527" s="100"/>
      <c r="V527" s="100"/>
      <c r="W527" s="100"/>
      <c r="X527" s="100"/>
      <c r="Y527" s="100"/>
      <c r="Z527" s="100"/>
      <c r="AA527" s="101"/>
      <c r="AB527" s="101"/>
    </row>
    <row r="528" spans="1:28" ht="15">
      <c r="A528" s="109" t="str">
        <f>INDEX('Tabel 3.1'!$C$9:$C$579,MATCH('Data -enkelt, resultat'!S524,'Tabel 3.1'!$IV$9:$IV$579,0))&amp;" - "&amp;INDEX('Tabel 3.1'!$D$9:$D$579,MATCH('Data -enkelt, resultat'!S524,'Tabel 3.1'!$IV$9:$IV$579,0))</f>
        <v>Wealth Invest - Secure Globale Aktier</v>
      </c>
      <c r="B528" s="116">
        <v>201412</v>
      </c>
      <c r="C528" s="116">
        <v>11178</v>
      </c>
      <c r="D528" s="116">
        <v>3</v>
      </c>
      <c r="E528" s="117">
        <v>0</v>
      </c>
      <c r="F528" s="117">
        <v>1000</v>
      </c>
      <c r="G528" s="117">
        <v>3202000</v>
      </c>
      <c r="H528" s="117">
        <v>0</v>
      </c>
      <c r="I528" s="117">
        <v>26286000</v>
      </c>
      <c r="J528" s="117">
        <v>0</v>
      </c>
      <c r="K528" s="117">
        <v>0</v>
      </c>
      <c r="L528" s="117">
        <v>28000</v>
      </c>
      <c r="M528" s="117">
        <v>-1000</v>
      </c>
      <c r="N528" s="117">
        <v>191000</v>
      </c>
      <c r="O528" s="117">
        <v>1558000</v>
      </c>
      <c r="P528" s="117">
        <v>0</v>
      </c>
      <c r="Q528" s="117">
        <v>-50000</v>
      </c>
      <c r="R528" s="118" t="s">
        <v>794</v>
      </c>
      <c r="S528" s="116">
        <v>11178003</v>
      </c>
      <c r="T528" s="100"/>
      <c r="U528" s="100"/>
      <c r="V528" s="100"/>
      <c r="W528" s="100"/>
      <c r="X528" s="100"/>
      <c r="Y528" s="100"/>
      <c r="Z528" s="100"/>
      <c r="AA528" s="101"/>
      <c r="AB528" s="101"/>
    </row>
    <row r="529" spans="1:28" ht="15">
      <c r="A529" s="109" t="str">
        <f>INDEX('Tabel 3.1'!$C$9:$C$579,MATCH('Data -enkelt, resultat'!S525,'Tabel 3.1'!$IV$9:$IV$579,0))&amp;" - "&amp;INDEX('Tabel 3.1'!$D$9:$D$579,MATCH('Data -enkelt, resultat'!S525,'Tabel 3.1'!$IV$9:$IV$579,0))</f>
        <v>Wealth Invest - Saxo Global Equities</v>
      </c>
      <c r="B529" s="116">
        <v>201412</v>
      </c>
      <c r="C529" s="116">
        <v>11178</v>
      </c>
      <c r="D529" s="116">
        <v>4</v>
      </c>
      <c r="E529" s="117">
        <v>1000</v>
      </c>
      <c r="F529" s="117">
        <v>6000</v>
      </c>
      <c r="G529" s="117">
        <v>5087000</v>
      </c>
      <c r="H529" s="117">
        <v>0</v>
      </c>
      <c r="I529" s="117">
        <v>37421000</v>
      </c>
      <c r="J529" s="117">
        <v>0</v>
      </c>
      <c r="K529" s="117">
        <v>10000</v>
      </c>
      <c r="L529" s="117">
        <v>-114000</v>
      </c>
      <c r="M529" s="117">
        <v>-30000</v>
      </c>
      <c r="N529" s="117">
        <v>365000</v>
      </c>
      <c r="O529" s="117">
        <v>2191000</v>
      </c>
      <c r="P529" s="117">
        <v>0</v>
      </c>
      <c r="Q529" s="117">
        <v>-795000</v>
      </c>
      <c r="R529" s="118" t="s">
        <v>794</v>
      </c>
      <c r="S529" s="116">
        <v>11178004</v>
      </c>
      <c r="T529" s="100"/>
      <c r="U529" s="100"/>
      <c r="V529" s="100"/>
      <c r="W529" s="100"/>
      <c r="X529" s="100"/>
      <c r="Y529" s="100"/>
      <c r="Z529" s="100"/>
      <c r="AA529" s="101"/>
      <c r="AB529" s="101"/>
    </row>
    <row r="530" spans="1:28" ht="15">
      <c r="A530" s="109" t="str">
        <f>INDEX('Tabel 3.1'!$C$9:$C$579,MATCH('Data -enkelt, resultat'!S526,'Tabel 3.1'!$IV$9:$IV$579,0))&amp;" - "&amp;INDEX('Tabel 3.1'!$D$9:$D$579,MATCH('Data -enkelt, resultat'!S526,'Tabel 3.1'!$IV$9:$IV$579,0))</f>
        <v>PFA Invest - Korte Obligationer</v>
      </c>
      <c r="B530" s="116">
        <v>201412</v>
      </c>
      <c r="C530" s="116">
        <v>11178</v>
      </c>
      <c r="D530" s="116">
        <v>5</v>
      </c>
      <c r="E530" s="117">
        <v>15988000</v>
      </c>
      <c r="F530" s="117">
        <v>0</v>
      </c>
      <c r="G530" s="117">
        <v>0</v>
      </c>
      <c r="H530" s="117">
        <v>35741000</v>
      </c>
      <c r="I530" s="117">
        <v>0</v>
      </c>
      <c r="J530" s="117">
        <v>0</v>
      </c>
      <c r="K530" s="117">
        <v>120000</v>
      </c>
      <c r="L530" s="117">
        <v>446000</v>
      </c>
      <c r="M530" s="117">
        <v>0</v>
      </c>
      <c r="N530" s="117">
        <v>0</v>
      </c>
      <c r="O530" s="117">
        <v>2546000</v>
      </c>
      <c r="P530" s="117">
        <v>0</v>
      </c>
      <c r="Q530" s="117">
        <v>0</v>
      </c>
      <c r="R530" s="118" t="s">
        <v>794</v>
      </c>
      <c r="S530" s="116">
        <v>11178005</v>
      </c>
      <c r="T530" s="100"/>
      <c r="U530" s="100"/>
      <c r="V530" s="100"/>
      <c r="W530" s="100"/>
      <c r="X530" s="100"/>
      <c r="Y530" s="100"/>
      <c r="Z530" s="100"/>
      <c r="AA530" s="101"/>
      <c r="AB530" s="101"/>
    </row>
    <row r="531" spans="1:28" ht="15">
      <c r="A531" s="109" t="str">
        <f>INDEX('Tabel 3.1'!$C$9:$C$579,MATCH('Data -enkelt, resultat'!S527,'Tabel 3.1'!$IV$9:$IV$579,0))&amp;" - "&amp;INDEX('Tabel 3.1'!$D$9:$D$579,MATCH('Data -enkelt, resultat'!S527,'Tabel 3.1'!$IV$9:$IV$579,0))</f>
        <v>PFA Invest - Lange Obligationer</v>
      </c>
      <c r="B531" s="116">
        <v>201412</v>
      </c>
      <c r="C531" s="116">
        <v>11178</v>
      </c>
      <c r="D531" s="116">
        <v>6</v>
      </c>
      <c r="E531" s="117">
        <v>1178000</v>
      </c>
      <c r="F531" s="117">
        <v>2000</v>
      </c>
      <c r="G531" s="117">
        <v>5421000</v>
      </c>
      <c r="H531" s="117">
        <v>2784000</v>
      </c>
      <c r="I531" s="117">
        <v>19681000</v>
      </c>
      <c r="J531" s="117">
        <v>0</v>
      </c>
      <c r="K531" s="117">
        <v>-78000</v>
      </c>
      <c r="L531" s="117">
        <v>164000</v>
      </c>
      <c r="M531" s="117">
        <v>-22000</v>
      </c>
      <c r="N531" s="117">
        <v>101000</v>
      </c>
      <c r="O531" s="117">
        <v>564000</v>
      </c>
      <c r="P531" s="117">
        <v>0</v>
      </c>
      <c r="Q531" s="117">
        <v>-96000</v>
      </c>
      <c r="R531" s="118" t="s">
        <v>794</v>
      </c>
      <c r="S531" s="116">
        <v>11178006</v>
      </c>
      <c r="T531" s="100"/>
      <c r="U531" s="100"/>
      <c r="V531" s="100"/>
      <c r="W531" s="100"/>
      <c r="X531" s="100"/>
      <c r="Y531" s="100"/>
      <c r="Z531" s="100"/>
      <c r="AA531" s="101"/>
      <c r="AB531" s="101"/>
    </row>
    <row r="532" spans="1:28" ht="15">
      <c r="A532" s="109" t="str">
        <f>INDEX('Tabel 3.1'!$C$9:$C$579,MATCH('Data -enkelt, resultat'!S528,'Tabel 3.1'!$IV$9:$IV$579,0))&amp;" - "&amp;INDEX('Tabel 3.1'!$D$9:$D$579,MATCH('Data -enkelt, resultat'!S528,'Tabel 3.1'!$IV$9:$IV$579,0))</f>
        <v>PFA Invest - Danske Aktier</v>
      </c>
      <c r="B532" s="116">
        <v>201412</v>
      </c>
      <c r="C532" s="116">
        <v>11178</v>
      </c>
      <c r="D532" s="116">
        <v>7</v>
      </c>
      <c r="E532" s="117">
        <v>1000</v>
      </c>
      <c r="F532" s="117">
        <v>5000</v>
      </c>
      <c r="G532" s="117">
        <v>7565000</v>
      </c>
      <c r="H532" s="117">
        <v>0</v>
      </c>
      <c r="I532" s="117">
        <v>10446000</v>
      </c>
      <c r="J532" s="117">
        <v>0</v>
      </c>
      <c r="K532" s="117">
        <v>-3000</v>
      </c>
      <c r="L532" s="117">
        <v>137000</v>
      </c>
      <c r="M532" s="117">
        <v>4000</v>
      </c>
      <c r="N532" s="117">
        <v>118000</v>
      </c>
      <c r="O532" s="117">
        <v>1985000</v>
      </c>
      <c r="P532" s="117">
        <v>0</v>
      </c>
      <c r="Q532" s="117">
        <v>-656000</v>
      </c>
      <c r="R532" s="118" t="s">
        <v>794</v>
      </c>
      <c r="S532" s="116">
        <v>11178007</v>
      </c>
      <c r="T532" s="100"/>
      <c r="U532" s="100"/>
      <c r="V532" s="100"/>
      <c r="W532" s="100"/>
      <c r="X532" s="100"/>
      <c r="Y532" s="100"/>
      <c r="Z532" s="100"/>
      <c r="AA532" s="101"/>
      <c r="AB532" s="101"/>
    </row>
    <row r="533" spans="1:28" ht="15">
      <c r="A533" s="109" t="str">
        <f>INDEX('Tabel 3.1'!$C$9:$C$579,MATCH('Data -enkelt, resultat'!S529,'Tabel 3.1'!$IV$9:$IV$579,0))&amp;" - "&amp;INDEX('Tabel 3.1'!$D$9:$D$579,MATCH('Data -enkelt, resultat'!S529,'Tabel 3.1'!$IV$9:$IV$579,0))</f>
        <v>PFA Invest - Globale Aktier</v>
      </c>
      <c r="B533" s="116">
        <v>201412</v>
      </c>
      <c r="C533" s="116">
        <v>11178</v>
      </c>
      <c r="D533" s="116">
        <v>8</v>
      </c>
      <c r="E533" s="117">
        <v>2601000</v>
      </c>
      <c r="F533" s="117">
        <v>5000</v>
      </c>
      <c r="G533" s="117">
        <v>4063000</v>
      </c>
      <c r="H533" s="117">
        <v>5830000</v>
      </c>
      <c r="I533" s="117">
        <v>13596000</v>
      </c>
      <c r="J533" s="117">
        <v>0</v>
      </c>
      <c r="K533" s="117">
        <v>44000</v>
      </c>
      <c r="L533" s="117">
        <v>313000</v>
      </c>
      <c r="M533" s="117">
        <v>1000</v>
      </c>
      <c r="N533" s="117">
        <v>26000</v>
      </c>
      <c r="O533" s="117">
        <v>521000</v>
      </c>
      <c r="P533" s="117">
        <v>0</v>
      </c>
      <c r="Q533" s="117">
        <v>-25000</v>
      </c>
      <c r="R533" s="118" t="s">
        <v>794</v>
      </c>
      <c r="S533" s="116">
        <v>11178008</v>
      </c>
      <c r="T533" s="100"/>
      <c r="U533" s="100"/>
      <c r="V533" s="100"/>
      <c r="W533" s="100"/>
      <c r="X533" s="100"/>
      <c r="Y533" s="100"/>
      <c r="Z533" s="100"/>
      <c r="AA533" s="101"/>
      <c r="AB533" s="101"/>
    </row>
    <row r="534" spans="1:28" ht="15">
      <c r="A534" s="109" t="str">
        <f>INDEX('Tabel 3.1'!$C$9:$C$579,MATCH('Data -enkelt, resultat'!S530,'Tabel 3.1'!$IV$9:$IV$579,0))&amp;" - "&amp;INDEX('Tabel 3.1'!$D$9:$D$579,MATCH('Data -enkelt, resultat'!S530,'Tabel 3.1'!$IV$9:$IV$579,0))</f>
        <v>PFA Invest - Kreditobligationer</v>
      </c>
      <c r="B534" s="116">
        <v>201412</v>
      </c>
      <c r="C534" s="116">
        <v>11178</v>
      </c>
      <c r="D534" s="116">
        <v>9</v>
      </c>
      <c r="E534" s="117">
        <v>0</v>
      </c>
      <c r="F534" s="117">
        <v>1000</v>
      </c>
      <c r="G534" s="117">
        <v>423000</v>
      </c>
      <c r="H534" s="117">
        <v>0</v>
      </c>
      <c r="I534" s="117">
        <v>-541000</v>
      </c>
      <c r="J534" s="117">
        <v>0</v>
      </c>
      <c r="K534" s="117">
        <v>-72000</v>
      </c>
      <c r="L534" s="117">
        <v>-16000</v>
      </c>
      <c r="M534" s="117">
        <v>1000</v>
      </c>
      <c r="N534" s="117">
        <v>184000</v>
      </c>
      <c r="O534" s="117">
        <v>243000</v>
      </c>
      <c r="P534" s="117">
        <v>0</v>
      </c>
      <c r="Q534" s="117">
        <v>-50000</v>
      </c>
      <c r="R534" s="118" t="s">
        <v>794</v>
      </c>
      <c r="S534" s="116">
        <v>11178009</v>
      </c>
      <c r="T534" s="100"/>
      <c r="U534" s="100"/>
      <c r="V534" s="100"/>
      <c r="W534" s="100"/>
      <c r="X534" s="100"/>
      <c r="Y534" s="100"/>
      <c r="Z534" s="100"/>
      <c r="AA534" s="101"/>
      <c r="AB534" s="101"/>
    </row>
    <row r="535" spans="1:28" ht="15">
      <c r="A535" s="109" t="str">
        <f>INDEX('Tabel 3.1'!$C$9:$C$579,MATCH('Data -enkelt, resultat'!S531,'Tabel 3.1'!$IV$9:$IV$579,0))&amp;" - "&amp;INDEX('Tabel 3.1'!$D$9:$D$579,MATCH('Data -enkelt, resultat'!S531,'Tabel 3.1'!$IV$9:$IV$579,0))</f>
        <v>PFA Invest - Balance B</v>
      </c>
      <c r="B535" s="116">
        <v>201412</v>
      </c>
      <c r="C535" s="116">
        <v>11179</v>
      </c>
      <c r="D535" s="116">
        <v>1</v>
      </c>
      <c r="E535" s="117">
        <v>0</v>
      </c>
      <c r="F535" s="117">
        <v>80000</v>
      </c>
      <c r="G535" s="117">
        <v>26665000</v>
      </c>
      <c r="H535" s="117">
        <v>0</v>
      </c>
      <c r="I535" s="117">
        <v>136350000</v>
      </c>
      <c r="J535" s="117">
        <v>0</v>
      </c>
      <c r="K535" s="117">
        <v>717000</v>
      </c>
      <c r="L535" s="117">
        <v>-1829000</v>
      </c>
      <c r="M535" s="117">
        <v>42000</v>
      </c>
      <c r="N535" s="117">
        <v>1534000</v>
      </c>
      <c r="O535" s="117">
        <v>15643000</v>
      </c>
      <c r="P535" s="117">
        <v>0</v>
      </c>
      <c r="Q535" s="117">
        <v>2812000</v>
      </c>
      <c r="R535" s="118" t="s">
        <v>794</v>
      </c>
      <c r="S535" s="116">
        <v>11179001</v>
      </c>
      <c r="T535" s="100"/>
      <c r="U535" s="100"/>
      <c r="V535" s="100"/>
      <c r="W535" s="100"/>
      <c r="X535" s="100"/>
      <c r="Y535" s="100"/>
      <c r="Z535" s="100"/>
      <c r="AA535" s="101"/>
      <c r="AB535" s="101"/>
    </row>
    <row r="536" spans="1:28" ht="15">
      <c r="A536" s="109" t="str">
        <f>INDEX('Tabel 3.1'!$C$9:$C$579,MATCH('Data -enkelt, resultat'!S532,'Tabel 3.1'!$IV$9:$IV$579,0))&amp;" - "&amp;INDEX('Tabel 3.1'!$D$9:$D$579,MATCH('Data -enkelt, resultat'!S532,'Tabel 3.1'!$IV$9:$IV$579,0))</f>
        <v>PFA Invest - Højt Udbytte Aktier</v>
      </c>
      <c r="B536" s="116">
        <v>201412</v>
      </c>
      <c r="C536" s="116">
        <v>11179</v>
      </c>
      <c r="D536" s="116">
        <v>2</v>
      </c>
      <c r="E536" s="117">
        <v>0</v>
      </c>
      <c r="F536" s="117">
        <v>53000</v>
      </c>
      <c r="G536" s="117">
        <v>19425000</v>
      </c>
      <c r="H536" s="117">
        <v>0</v>
      </c>
      <c r="I536" s="117">
        <v>-19124000</v>
      </c>
      <c r="J536" s="117">
        <v>0</v>
      </c>
      <c r="K536" s="117">
        <v>-462000</v>
      </c>
      <c r="L536" s="117">
        <v>334000</v>
      </c>
      <c r="M536" s="117">
        <v>123000</v>
      </c>
      <c r="N536" s="117">
        <v>1274000</v>
      </c>
      <c r="O536" s="117">
        <v>7238000</v>
      </c>
      <c r="P536" s="117">
        <v>0</v>
      </c>
      <c r="Q536" s="117">
        <v>1357000</v>
      </c>
      <c r="R536" s="118" t="s">
        <v>794</v>
      </c>
      <c r="S536" s="116">
        <v>11179002</v>
      </c>
      <c r="T536" s="100"/>
      <c r="U536" s="100"/>
      <c r="V536" s="100"/>
      <c r="W536" s="100"/>
      <c r="X536" s="100"/>
      <c r="Y536" s="100"/>
      <c r="Z536" s="100"/>
      <c r="AA536" s="101"/>
      <c r="AB536" s="101"/>
    </row>
    <row r="537" spans="1:28" ht="15">
      <c r="A537" s="109" t="str">
        <f>INDEX('Tabel 3.1'!$C$9:$C$579,MATCH('Data -enkelt, resultat'!S533,'Tabel 3.1'!$IV$9:$IV$579,0))&amp;" - "&amp;INDEX('Tabel 3.1'!$D$9:$D$579,MATCH('Data -enkelt, resultat'!S533,'Tabel 3.1'!$IV$9:$IV$579,0))</f>
        <v>PFA Invest - Balance A</v>
      </c>
      <c r="B537" s="116">
        <v>201412</v>
      </c>
      <c r="C537" s="116">
        <v>11179</v>
      </c>
      <c r="D537" s="116">
        <v>3</v>
      </c>
      <c r="E537" s="117">
        <v>7242000</v>
      </c>
      <c r="F537" s="117">
        <v>431000</v>
      </c>
      <c r="G537" s="117">
        <v>4017000</v>
      </c>
      <c r="H537" s="117">
        <v>-442000</v>
      </c>
      <c r="I537" s="117">
        <v>17052000</v>
      </c>
      <c r="J537" s="117">
        <v>0</v>
      </c>
      <c r="K537" s="117">
        <v>-5778000</v>
      </c>
      <c r="L537" s="117">
        <v>354000</v>
      </c>
      <c r="M537" s="117">
        <v>458000</v>
      </c>
      <c r="N537" s="117">
        <v>370000</v>
      </c>
      <c r="O537" s="117">
        <v>4967000</v>
      </c>
      <c r="P537" s="117">
        <v>0</v>
      </c>
      <c r="Q537" s="117">
        <v>453000</v>
      </c>
      <c r="R537" s="118" t="s">
        <v>794</v>
      </c>
      <c r="S537" s="116">
        <v>11179003</v>
      </c>
      <c r="T537" s="100"/>
      <c r="U537" s="100"/>
      <c r="V537" s="100"/>
      <c r="W537" s="100"/>
      <c r="X537" s="100"/>
      <c r="Y537" s="100"/>
      <c r="Z537" s="100"/>
      <c r="AA537" s="101"/>
      <c r="AB537" s="101"/>
    </row>
    <row r="538" spans="1:28" ht="15">
      <c r="A538" s="109" t="str">
        <f>INDEX('Tabel 3.1'!$C$9:$C$579,MATCH('Data -enkelt, resultat'!S534,'Tabel 3.1'!$IV$9:$IV$579,0))&amp;" - "&amp;INDEX('Tabel 3.1'!$D$9:$D$579,MATCH('Data -enkelt, resultat'!S534,'Tabel 3.1'!$IV$9:$IV$579,0))</f>
        <v>PFA Invest - Europa Value Aktier</v>
      </c>
      <c r="B538" s="116">
        <v>201412</v>
      </c>
      <c r="C538" s="116">
        <v>11179</v>
      </c>
      <c r="D538" s="116">
        <v>4</v>
      </c>
      <c r="E538" s="117">
        <v>0</v>
      </c>
      <c r="F538" s="117">
        <v>663000</v>
      </c>
      <c r="G538" s="117">
        <v>72941000</v>
      </c>
      <c r="H538" s="117">
        <v>0</v>
      </c>
      <c r="I538" s="117">
        <v>574960000</v>
      </c>
      <c r="J538" s="117">
        <v>0</v>
      </c>
      <c r="K538" s="117">
        <v>-747000</v>
      </c>
      <c r="L538" s="117">
        <v>911000</v>
      </c>
      <c r="M538" s="117">
        <v>-1532000</v>
      </c>
      <c r="N538" s="117">
        <v>6087000</v>
      </c>
      <c r="O538" s="117">
        <v>84142000</v>
      </c>
      <c r="P538" s="117">
        <v>0</v>
      </c>
      <c r="Q538" s="117">
        <v>5725000</v>
      </c>
      <c r="R538" s="118" t="s">
        <v>794</v>
      </c>
      <c r="S538" s="116">
        <v>11179004</v>
      </c>
      <c r="T538" s="100"/>
      <c r="U538" s="100"/>
      <c r="V538" s="100"/>
      <c r="W538" s="100"/>
      <c r="X538" s="100"/>
      <c r="Y538" s="100"/>
      <c r="Z538" s="100"/>
      <c r="AA538" s="101"/>
      <c r="AB538" s="101"/>
    </row>
    <row r="539" spans="1:28" ht="15">
      <c r="A539" s="109" t="str">
        <f>INDEX('Tabel 3.1'!$C$9:$C$579,MATCH('Data -enkelt, resultat'!S535,'Tabel 3.1'!$IV$9:$IV$579,0))&amp;" - "&amp;INDEX('Tabel 3.1'!$D$9:$D$579,MATCH('Data -enkelt, resultat'!S535,'Tabel 3.1'!$IV$9:$IV$579,0))</f>
        <v>CPH Capital - Globale Aktier - KL</v>
      </c>
      <c r="B539" s="116">
        <v>201412</v>
      </c>
      <c r="C539" s="116">
        <v>11181</v>
      </c>
      <c r="D539" s="116">
        <v>1</v>
      </c>
      <c r="E539" s="117">
        <v>117331000</v>
      </c>
      <c r="F539" s="117">
        <v>1000</v>
      </c>
      <c r="G539" s="117">
        <v>37856000</v>
      </c>
      <c r="H539" s="117">
        <v>5060000</v>
      </c>
      <c r="I539" s="117">
        <v>72812000</v>
      </c>
      <c r="J539" s="117">
        <v>0</v>
      </c>
      <c r="K539" s="117">
        <v>26371000</v>
      </c>
      <c r="L539" s="117">
        <v>2815000</v>
      </c>
      <c r="M539" s="117">
        <v>0</v>
      </c>
      <c r="N539" s="117">
        <v>128000</v>
      </c>
      <c r="O539" s="117">
        <v>10238000</v>
      </c>
      <c r="P539" s="117">
        <v>0</v>
      </c>
      <c r="Q539" s="117">
        <v>0</v>
      </c>
      <c r="R539" s="118" t="s">
        <v>794</v>
      </c>
      <c r="S539" s="116">
        <v>11181001</v>
      </c>
      <c r="T539" s="100"/>
      <c r="U539" s="100"/>
      <c r="V539" s="100"/>
      <c r="W539" s="100"/>
      <c r="X539" s="100"/>
      <c r="Y539" s="100"/>
      <c r="Z539" s="100"/>
      <c r="AA539" s="101"/>
      <c r="AB539" s="101"/>
    </row>
    <row r="540" spans="1:28" ht="15">
      <c r="A540" s="109" t="str">
        <f>INDEX('Tabel 3.1'!$C$9:$C$579,MATCH('Data -enkelt, resultat'!S536,'Tabel 3.1'!$IV$9:$IV$579,0))&amp;" - "&amp;INDEX('Tabel 3.1'!$D$9:$D$579,MATCH('Data -enkelt, resultat'!S536,'Tabel 3.1'!$IV$9:$IV$579,0))</f>
        <v>CPH Capital - Forbrugsaktier - KL</v>
      </c>
      <c r="B540" s="116">
        <v>201412</v>
      </c>
      <c r="C540" s="116">
        <v>11182</v>
      </c>
      <c r="D540" s="116">
        <v>1</v>
      </c>
      <c r="E540" s="117">
        <v>60151000</v>
      </c>
      <c r="F540" s="117">
        <v>0</v>
      </c>
      <c r="G540" s="117">
        <v>0</v>
      </c>
      <c r="H540" s="117">
        <v>20427000</v>
      </c>
      <c r="I540" s="117">
        <v>0</v>
      </c>
      <c r="J540" s="117">
        <v>0</v>
      </c>
      <c r="K540" s="117">
        <v>726000</v>
      </c>
      <c r="L540" s="117">
        <v>0</v>
      </c>
      <c r="M540" s="117">
        <v>0</v>
      </c>
      <c r="N540" s="117">
        <v>42000</v>
      </c>
      <c r="O540" s="117">
        <v>18659000</v>
      </c>
      <c r="P540" s="117">
        <v>0</v>
      </c>
      <c r="Q540" s="117">
        <v>0</v>
      </c>
      <c r="R540" s="118" t="s">
        <v>794</v>
      </c>
      <c r="S540" s="116">
        <v>11182001</v>
      </c>
      <c r="T540" s="100"/>
      <c r="U540" s="100"/>
      <c r="V540" s="100"/>
      <c r="W540" s="100"/>
      <c r="X540" s="100"/>
      <c r="Y540" s="100"/>
      <c r="Z540" s="100"/>
      <c r="AA540" s="101"/>
      <c r="AB540" s="101"/>
    </row>
    <row r="541" spans="1:28" ht="15">
      <c r="A541" s="109" t="str">
        <f>INDEX('Tabel 3.1'!$C$9:$C$579,MATCH('Data -enkelt, resultat'!S537,'Tabel 3.1'!$IV$9:$IV$579,0))&amp;" - "&amp;INDEX('Tabel 3.1'!$D$9:$D$579,MATCH('Data -enkelt, resultat'!S537,'Tabel 3.1'!$IV$9:$IV$579,0))</f>
        <v>CPH Capital - Formuepleje Optimum - KL</v>
      </c>
      <c r="B541" s="116">
        <v>201412</v>
      </c>
      <c r="C541" s="116">
        <v>11182</v>
      </c>
      <c r="D541" s="116">
        <v>2</v>
      </c>
      <c r="E541" s="117">
        <v>641000</v>
      </c>
      <c r="F541" s="117">
        <v>0</v>
      </c>
      <c r="G541" s="117">
        <v>0</v>
      </c>
      <c r="H541" s="117">
        <v>1715000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10000</v>
      </c>
      <c r="O541" s="117">
        <v>629000</v>
      </c>
      <c r="P541" s="117">
        <v>0</v>
      </c>
      <c r="Q541" s="117">
        <v>0</v>
      </c>
      <c r="R541" s="118" t="s">
        <v>794</v>
      </c>
      <c r="S541" s="116">
        <v>11182002</v>
      </c>
      <c r="T541" s="100"/>
      <c r="U541" s="100"/>
      <c r="V541" s="100"/>
      <c r="W541" s="100"/>
      <c r="X541" s="100"/>
      <c r="Y541" s="100"/>
      <c r="Z541" s="100"/>
      <c r="AA541" s="101"/>
      <c r="AB541" s="101"/>
    </row>
    <row r="542" spans="1:28" ht="15">
      <c r="A542" s="109" t="str">
        <f>INDEX('Tabel 3.1'!$C$9:$C$579,MATCH('Data -enkelt, resultat'!S538,'Tabel 3.1'!$IV$9:$IV$579,0))&amp;" - "&amp;INDEX('Tabel 3.1'!$D$9:$D$579,MATCH('Data -enkelt, resultat'!S538,'Tabel 3.1'!$IV$9:$IV$579,0))</f>
        <v>CPH Capital - Formuepleje LimiTTellus - KL</v>
      </c>
      <c r="B542" s="116">
        <v>201412</v>
      </c>
      <c r="C542" s="116">
        <v>11182</v>
      </c>
      <c r="D542" s="116">
        <v>3</v>
      </c>
      <c r="E542" s="117">
        <v>5505000</v>
      </c>
      <c r="F542" s="117">
        <v>0</v>
      </c>
      <c r="G542" s="117">
        <v>0</v>
      </c>
      <c r="H542" s="117">
        <v>668000</v>
      </c>
      <c r="I542" s="117">
        <v>0</v>
      </c>
      <c r="J542" s="117">
        <v>0</v>
      </c>
      <c r="K542" s="117">
        <v>76000</v>
      </c>
      <c r="L542" s="117">
        <v>0</v>
      </c>
      <c r="M542" s="117">
        <v>0</v>
      </c>
      <c r="N542" s="117">
        <v>8000</v>
      </c>
      <c r="O542" s="117">
        <v>1909000</v>
      </c>
      <c r="P542" s="117">
        <v>0</v>
      </c>
      <c r="Q542" s="117">
        <v>0</v>
      </c>
      <c r="R542" s="118" t="s">
        <v>794</v>
      </c>
      <c r="S542" s="116">
        <v>11182003</v>
      </c>
      <c r="T542" s="100"/>
      <c r="U542" s="100"/>
      <c r="V542" s="100"/>
      <c r="W542" s="100"/>
      <c r="X542" s="100"/>
      <c r="Y542" s="100"/>
      <c r="Z542" s="100"/>
      <c r="AA542" s="101"/>
      <c r="AB542" s="101"/>
    </row>
    <row r="543" spans="2:28" ht="15">
      <c r="B543" s="93"/>
      <c r="C543" s="98"/>
      <c r="D543" s="98"/>
      <c r="E543" s="86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1"/>
      <c r="AB543" s="101"/>
    </row>
    <row r="544" spans="2:28" ht="15">
      <c r="B544" s="93"/>
      <c r="C544" s="98"/>
      <c r="D544" s="98"/>
      <c r="E544" s="86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1"/>
      <c r="AB544" s="101"/>
    </row>
    <row r="545" spans="2:28" ht="15">
      <c r="B545" s="93"/>
      <c r="C545" s="98"/>
      <c r="D545" s="98"/>
      <c r="E545" s="86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1"/>
      <c r="AB545" s="101"/>
    </row>
    <row r="546" spans="2:28" ht="15">
      <c r="B546" s="93"/>
      <c r="C546" s="98"/>
      <c r="D546" s="98"/>
      <c r="E546" s="86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1"/>
      <c r="AB546" s="101"/>
    </row>
    <row r="547" spans="2:28" ht="15">
      <c r="B547" s="93"/>
      <c r="C547" s="98"/>
      <c r="D547" s="98"/>
      <c r="E547" s="86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1"/>
      <c r="AB547" s="101"/>
    </row>
    <row r="548" spans="2:28" ht="15">
      <c r="B548" s="93"/>
      <c r="C548" s="98"/>
      <c r="D548" s="98"/>
      <c r="E548" s="86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1"/>
      <c r="AB548" s="101"/>
    </row>
    <row r="549" spans="2:28" ht="15">
      <c r="B549" s="93"/>
      <c r="C549" s="98"/>
      <c r="D549" s="98"/>
      <c r="E549" s="86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1"/>
      <c r="AB549" s="101"/>
    </row>
    <row r="550" spans="2:28" ht="15">
      <c r="B550" s="93"/>
      <c r="C550" s="98"/>
      <c r="D550" s="98"/>
      <c r="E550" s="86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1"/>
      <c r="AB550" s="101"/>
    </row>
    <row r="551" spans="2:28" ht="15">
      <c r="B551" s="93"/>
      <c r="C551" s="98"/>
      <c r="D551" s="98"/>
      <c r="E551" s="86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1"/>
      <c r="AB551" s="101"/>
    </row>
    <row r="552" spans="2:28" ht="15">
      <c r="B552" s="93"/>
      <c r="C552" s="98"/>
      <c r="D552" s="98"/>
      <c r="E552" s="86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1"/>
      <c r="AB552" s="101"/>
    </row>
    <row r="553" spans="2:28" ht="15">
      <c r="B553" s="93"/>
      <c r="C553" s="98"/>
      <c r="D553" s="98"/>
      <c r="E553" s="86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1"/>
      <c r="AB553" s="101"/>
    </row>
    <row r="554" spans="2:28" ht="15">
      <c r="B554" s="93"/>
      <c r="C554" s="98"/>
      <c r="D554" s="98"/>
      <c r="E554" s="86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1"/>
      <c r="AB554" s="101"/>
    </row>
    <row r="555" spans="2:28" ht="15">
      <c r="B555" s="93"/>
      <c r="C555" s="98"/>
      <c r="D555" s="98"/>
      <c r="E555" s="86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1"/>
      <c r="AB555" s="101"/>
    </row>
    <row r="556" spans="2:28" ht="15">
      <c r="B556" s="93"/>
      <c r="C556" s="98"/>
      <c r="D556" s="98"/>
      <c r="E556" s="86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1"/>
      <c r="AB556" s="101"/>
    </row>
    <row r="557" spans="2:28" ht="15">
      <c r="B557" s="93"/>
      <c r="C557" s="98"/>
      <c r="D557" s="98"/>
      <c r="E557" s="86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1"/>
      <c r="AB557" s="101"/>
    </row>
    <row r="558" spans="2:28" ht="15">
      <c r="B558" s="93"/>
      <c r="C558" s="98"/>
      <c r="D558" s="98"/>
      <c r="E558" s="86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1"/>
      <c r="AB558" s="101"/>
    </row>
    <row r="559" spans="2:28" ht="15">
      <c r="B559" s="93"/>
      <c r="C559" s="98"/>
      <c r="D559" s="98"/>
      <c r="E559" s="86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1"/>
      <c r="AB559" s="101"/>
    </row>
    <row r="560" spans="2:28" ht="15">
      <c r="B560" s="93"/>
      <c r="C560" s="98"/>
      <c r="D560" s="98"/>
      <c r="E560" s="86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1"/>
      <c r="AB560" s="101"/>
    </row>
    <row r="561" spans="2:28" ht="15">
      <c r="B561" s="93"/>
      <c r="C561" s="98"/>
      <c r="D561" s="98"/>
      <c r="E561" s="86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1"/>
      <c r="AB561" s="101"/>
    </row>
    <row r="562" spans="2:28" ht="15">
      <c r="B562" s="93"/>
      <c r="C562" s="98"/>
      <c r="D562" s="98"/>
      <c r="E562" s="86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1"/>
      <c r="AB562" s="101"/>
    </row>
    <row r="563" spans="2:28" ht="15">
      <c r="B563" s="93"/>
      <c r="C563" s="98"/>
      <c r="D563" s="98"/>
      <c r="E563" s="86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1"/>
      <c r="AB563" s="101"/>
    </row>
    <row r="564" spans="2:28" ht="15">
      <c r="B564" s="93"/>
      <c r="C564" s="98"/>
      <c r="D564" s="98"/>
      <c r="E564" s="86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1"/>
      <c r="AB564" s="101"/>
    </row>
    <row r="565" spans="2:28" ht="15">
      <c r="B565" s="93"/>
      <c r="C565" s="98"/>
      <c r="D565" s="98"/>
      <c r="E565" s="86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1"/>
      <c r="AB565" s="101"/>
    </row>
    <row r="566" spans="2:28" ht="15">
      <c r="B566" s="93"/>
      <c r="C566" s="98"/>
      <c r="D566" s="98"/>
      <c r="E566" s="86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1"/>
      <c r="AB566" s="101"/>
    </row>
    <row r="567" spans="2:28" ht="15">
      <c r="B567" s="93"/>
      <c r="C567" s="98"/>
      <c r="D567" s="98"/>
      <c r="E567" s="86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1"/>
      <c r="AB567" s="101"/>
    </row>
    <row r="568" spans="2:28" ht="15">
      <c r="B568" s="93"/>
      <c r="C568" s="98"/>
      <c r="D568" s="98"/>
      <c r="E568" s="86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1"/>
      <c r="AB568" s="101"/>
    </row>
    <row r="569" spans="2:28" ht="15">
      <c r="B569" s="93"/>
      <c r="C569" s="98"/>
      <c r="D569" s="98"/>
      <c r="E569" s="86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1"/>
      <c r="AB569" s="101"/>
    </row>
    <row r="570" spans="2:28" ht="15">
      <c r="B570" s="93"/>
      <c r="C570" s="98"/>
      <c r="D570" s="98"/>
      <c r="E570" s="86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1"/>
      <c r="AB570" s="101"/>
    </row>
    <row r="571" spans="2:28" ht="15">
      <c r="B571" s="93"/>
      <c r="C571" s="98"/>
      <c r="D571" s="98"/>
      <c r="E571" s="86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1"/>
      <c r="AB571" s="101"/>
    </row>
    <row r="572" spans="2:28" ht="15">
      <c r="B572" s="93"/>
      <c r="C572" s="98"/>
      <c r="D572" s="98"/>
      <c r="E572" s="86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1"/>
      <c r="AB572" s="101"/>
    </row>
    <row r="573" spans="2:28" ht="15">
      <c r="B573" s="93"/>
      <c r="C573" s="98"/>
      <c r="D573" s="98"/>
      <c r="E573" s="86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1"/>
      <c r="AB573" s="101"/>
    </row>
    <row r="574" spans="2:28" ht="15">
      <c r="B574" s="93"/>
      <c r="C574" s="98"/>
      <c r="D574" s="98"/>
      <c r="E574" s="86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1"/>
      <c r="AB574" s="101"/>
    </row>
    <row r="575" spans="2:28" ht="15">
      <c r="B575" s="93"/>
      <c r="C575" s="98"/>
      <c r="D575" s="98"/>
      <c r="E575" s="86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1"/>
      <c r="AB575" s="101"/>
    </row>
    <row r="576" spans="2:28" ht="15">
      <c r="B576" s="93"/>
      <c r="C576" s="98"/>
      <c r="D576" s="98"/>
      <c r="E576" s="86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1"/>
      <c r="AB576" s="101"/>
    </row>
    <row r="577" spans="2:28" ht="15">
      <c r="B577" s="93"/>
      <c r="C577" s="98"/>
      <c r="D577" s="98"/>
      <c r="E577" s="86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1"/>
      <c r="AB577" s="101"/>
    </row>
    <row r="578" spans="2:28" ht="15">
      <c r="B578" s="93"/>
      <c r="C578" s="98"/>
      <c r="D578" s="98"/>
      <c r="E578" s="86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1"/>
      <c r="AB578" s="101"/>
    </row>
    <row r="579" spans="2:28" ht="15">
      <c r="B579" s="93"/>
      <c r="C579" s="98"/>
      <c r="D579" s="98"/>
      <c r="E579" s="86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1"/>
      <c r="AB579" s="101"/>
    </row>
    <row r="580" spans="2:28" ht="15">
      <c r="B580" s="93"/>
      <c r="C580" s="98"/>
      <c r="D580" s="98"/>
      <c r="E580" s="86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1"/>
      <c r="AB580" s="101"/>
    </row>
    <row r="581" spans="2:28" ht="15">
      <c r="B581" s="93"/>
      <c r="C581" s="98"/>
      <c r="D581" s="98"/>
      <c r="E581" s="86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1"/>
      <c r="AB581" s="101"/>
    </row>
    <row r="582" spans="2:28" ht="15">
      <c r="B582" s="93"/>
      <c r="C582" s="98"/>
      <c r="D582" s="98"/>
      <c r="E582" s="86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1"/>
      <c r="AB582" s="101"/>
    </row>
    <row r="583" spans="2:28" ht="15">
      <c r="B583" s="93"/>
      <c r="C583" s="98"/>
      <c r="D583" s="98"/>
      <c r="E583" s="86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1"/>
      <c r="AB583" s="101"/>
    </row>
    <row r="584" spans="2:28" ht="15">
      <c r="B584" s="93"/>
      <c r="C584" s="98"/>
      <c r="D584" s="98"/>
      <c r="E584" s="86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1"/>
      <c r="AB584" s="101"/>
    </row>
    <row r="585" spans="2:28" ht="15">
      <c r="B585" s="93"/>
      <c r="C585" s="98"/>
      <c r="D585" s="98"/>
      <c r="E585" s="86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1"/>
      <c r="AB585" s="101"/>
    </row>
    <row r="586" spans="2:28" ht="15">
      <c r="B586" s="93"/>
      <c r="C586" s="98"/>
      <c r="D586" s="98"/>
      <c r="E586" s="86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1"/>
      <c r="AB586" s="101"/>
    </row>
    <row r="587" spans="2:28" ht="15">
      <c r="B587" s="93"/>
      <c r="C587" s="98"/>
      <c r="D587" s="98"/>
      <c r="E587" s="86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1"/>
      <c r="AB587" s="101"/>
    </row>
    <row r="588" spans="2:28" ht="15">
      <c r="B588" s="93"/>
      <c r="C588" s="98"/>
      <c r="D588" s="98"/>
      <c r="E588" s="86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1"/>
      <c r="AB588" s="101"/>
    </row>
    <row r="589" spans="2:28" ht="15">
      <c r="B589" s="93"/>
      <c r="C589" s="98"/>
      <c r="D589" s="98"/>
      <c r="E589" s="86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1"/>
      <c r="AB589" s="101"/>
    </row>
    <row r="590" spans="2:28" ht="15">
      <c r="B590" s="93"/>
      <c r="C590" s="98"/>
      <c r="D590" s="98"/>
      <c r="E590" s="86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1"/>
      <c r="AB590" s="101"/>
    </row>
    <row r="591" spans="2:28" ht="15">
      <c r="B591" s="93"/>
      <c r="C591" s="98"/>
      <c r="D591" s="98"/>
      <c r="E591" s="86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1"/>
      <c r="AB591" s="101"/>
    </row>
    <row r="592" spans="2:28" ht="15">
      <c r="B592" s="93"/>
      <c r="C592" s="98"/>
      <c r="D592" s="98"/>
      <c r="E592" s="86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1"/>
      <c r="AB592" s="101"/>
    </row>
    <row r="593" spans="2:28" ht="15">
      <c r="B593" s="93"/>
      <c r="C593" s="98"/>
      <c r="D593" s="98"/>
      <c r="E593" s="86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1"/>
      <c r="AB593" s="101"/>
    </row>
    <row r="594" spans="2:28" ht="15">
      <c r="B594" s="93"/>
      <c r="C594" s="98"/>
      <c r="D594" s="98"/>
      <c r="E594" s="86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1"/>
      <c r="AB594" s="101"/>
    </row>
    <row r="595" spans="2:28" ht="15">
      <c r="B595" s="93"/>
      <c r="C595" s="98"/>
      <c r="D595" s="98"/>
      <c r="E595" s="86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1"/>
      <c r="AB595" s="101"/>
    </row>
    <row r="596" spans="2:28" ht="15">
      <c r="B596" s="93"/>
      <c r="C596" s="98"/>
      <c r="D596" s="98"/>
      <c r="E596" s="86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1"/>
      <c r="AB596" s="101"/>
    </row>
    <row r="597" spans="2:28" ht="15">
      <c r="B597" s="93"/>
      <c r="C597" s="98"/>
      <c r="D597" s="98"/>
      <c r="E597" s="86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1"/>
      <c r="AB597" s="101"/>
    </row>
    <row r="598" spans="2:28" ht="15">
      <c r="B598" s="93"/>
      <c r="C598" s="98"/>
      <c r="D598" s="98"/>
      <c r="E598" s="86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1"/>
      <c r="AB598" s="101"/>
    </row>
    <row r="599" spans="2:28" ht="15">
      <c r="B599" s="93"/>
      <c r="C599" s="98"/>
      <c r="D599" s="98"/>
      <c r="E599" s="86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1"/>
      <c r="AB599" s="101"/>
    </row>
    <row r="600" spans="2:28" ht="15">
      <c r="B600" s="93"/>
      <c r="C600" s="98"/>
      <c r="D600" s="98"/>
      <c r="E600" s="86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1"/>
      <c r="AB600" s="101"/>
    </row>
    <row r="601" spans="2:28" ht="15">
      <c r="B601" s="93"/>
      <c r="C601" s="98"/>
      <c r="D601" s="98"/>
      <c r="E601" s="86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1"/>
      <c r="AB601" s="101"/>
    </row>
    <row r="602" spans="2:28" ht="15">
      <c r="B602" s="93"/>
      <c r="C602" s="98"/>
      <c r="D602" s="98"/>
      <c r="E602" s="86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1"/>
      <c r="AB602" s="101"/>
    </row>
    <row r="603" spans="2:28" ht="15">
      <c r="B603" s="93"/>
      <c r="C603" s="98"/>
      <c r="D603" s="98"/>
      <c r="E603" s="86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1"/>
      <c r="AB603" s="101"/>
    </row>
    <row r="604" spans="2:28" ht="15">
      <c r="B604" s="93"/>
      <c r="C604" s="98"/>
      <c r="D604" s="98"/>
      <c r="E604" s="86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1"/>
      <c r="AB604" s="101"/>
    </row>
    <row r="605" spans="2:28" ht="15">
      <c r="B605" s="93"/>
      <c r="C605" s="98"/>
      <c r="D605" s="98"/>
      <c r="E605" s="86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1"/>
      <c r="AB605" s="101"/>
    </row>
    <row r="606" spans="2:28" ht="15">
      <c r="B606" s="93"/>
      <c r="C606" s="98"/>
      <c r="D606" s="98"/>
      <c r="E606" s="86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1"/>
      <c r="AB606" s="101"/>
    </row>
    <row r="607" spans="2:28" ht="15">
      <c r="B607" s="93"/>
      <c r="C607" s="98"/>
      <c r="D607" s="98"/>
      <c r="E607" s="86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1"/>
      <c r="AB607" s="101"/>
    </row>
    <row r="608" spans="2:28" ht="15">
      <c r="B608" s="93"/>
      <c r="C608" s="98"/>
      <c r="D608" s="98"/>
      <c r="E608" s="9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1"/>
      <c r="AB608" s="101"/>
    </row>
    <row r="609" spans="2:28" ht="15">
      <c r="B609" s="93"/>
      <c r="C609" s="98"/>
      <c r="D609" s="98"/>
      <c r="E609" s="9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1"/>
      <c r="AB609" s="101"/>
    </row>
    <row r="610" spans="2:28" ht="15">
      <c r="B610" s="93"/>
      <c r="C610" s="98"/>
      <c r="D610" s="98"/>
      <c r="E610" s="9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1"/>
      <c r="AB610" s="101"/>
    </row>
    <row r="611" spans="2:28" ht="15">
      <c r="B611" s="93"/>
      <c r="C611" s="98"/>
      <c r="D611" s="98"/>
      <c r="E611" s="9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1"/>
      <c r="AB611" s="101"/>
    </row>
    <row r="612" spans="2:28" ht="15">
      <c r="B612" s="93"/>
      <c r="C612" s="98"/>
      <c r="D612" s="98"/>
      <c r="E612" s="9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1"/>
      <c r="AB612" s="101"/>
    </row>
    <row r="613" spans="2:28" ht="15">
      <c r="B613" s="93"/>
      <c r="C613" s="98"/>
      <c r="D613" s="98"/>
      <c r="E613" s="9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1"/>
      <c r="AB613" s="101"/>
    </row>
    <row r="614" spans="2:28" ht="15">
      <c r="B614" s="93"/>
      <c r="C614" s="98"/>
      <c r="D614" s="98"/>
      <c r="E614" s="9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1"/>
      <c r="AB614" s="101"/>
    </row>
    <row r="615" spans="2:28" ht="15">
      <c r="B615" s="93"/>
      <c r="C615" s="98"/>
      <c r="D615" s="98"/>
      <c r="E615" s="9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1"/>
      <c r="AB615" s="101"/>
    </row>
    <row r="616" spans="2:28" ht="15">
      <c r="B616" s="93"/>
      <c r="C616" s="98"/>
      <c r="D616" s="98"/>
      <c r="E616" s="9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1"/>
      <c r="AB616" s="101"/>
    </row>
    <row r="617" spans="2:28" ht="15">
      <c r="B617" s="93"/>
      <c r="C617" s="98"/>
      <c r="D617" s="98"/>
      <c r="E617" s="9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1"/>
      <c r="AB617" s="101"/>
    </row>
    <row r="618" spans="2:28" ht="15">
      <c r="B618" s="93"/>
      <c r="C618" s="98"/>
      <c r="D618" s="98"/>
      <c r="E618" s="9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1"/>
      <c r="AB618" s="101"/>
    </row>
    <row r="619" spans="2:28" ht="15">
      <c r="B619" s="93"/>
      <c r="C619" s="98"/>
      <c r="D619" s="98"/>
      <c r="E619" s="9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1"/>
      <c r="AB619" s="101"/>
    </row>
    <row r="620" spans="2:28" ht="15">
      <c r="B620" s="93"/>
      <c r="C620" s="98"/>
      <c r="D620" s="98"/>
      <c r="E620" s="9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1"/>
      <c r="AB620" s="101"/>
    </row>
    <row r="621" spans="2:28" ht="15">
      <c r="B621" s="93"/>
      <c r="C621" s="98"/>
      <c r="D621" s="98"/>
      <c r="E621" s="9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1"/>
      <c r="AB621" s="101"/>
    </row>
    <row r="622" spans="2:28" ht="15">
      <c r="B622" s="93"/>
      <c r="C622" s="98"/>
      <c r="D622" s="98"/>
      <c r="E622" s="9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1"/>
      <c r="AB622" s="101"/>
    </row>
    <row r="623" spans="2:28" ht="15">
      <c r="B623" s="93"/>
      <c r="C623" s="98"/>
      <c r="D623" s="98"/>
      <c r="E623" s="9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1"/>
      <c r="AB623" s="10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6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95.140625" style="108" bestFit="1" customWidth="1"/>
    <col min="2" max="2" width="8.00390625" style="0" bestFit="1" customWidth="1"/>
    <col min="3" max="3" width="6.00390625" style="0" bestFit="1" customWidth="1"/>
    <col min="4" max="4" width="5.7109375" style="85" bestFit="1" customWidth="1"/>
    <col min="5" max="5" width="14.7109375" style="0" bestFit="1" customWidth="1"/>
    <col min="6" max="8" width="12.57421875" style="0" bestFit="1" customWidth="1"/>
    <col min="9" max="11" width="14.7109375" style="0" bestFit="1" customWidth="1"/>
    <col min="12" max="12" width="13.7109375" style="0" bestFit="1" customWidth="1"/>
    <col min="13" max="13" width="14.7109375" style="0" bestFit="1" customWidth="1"/>
    <col min="14" max="15" width="13.7109375" style="0" bestFit="1" customWidth="1"/>
    <col min="16" max="16" width="12.00390625" style="0" bestFit="1" customWidth="1"/>
    <col min="17" max="17" width="13.140625" style="0" bestFit="1" customWidth="1"/>
    <col min="18" max="18" width="8.140625" style="0" bestFit="1" customWidth="1"/>
    <col min="19" max="19" width="16.28125" style="0" bestFit="1" customWidth="1"/>
    <col min="20" max="20" width="14.7109375" style="0" bestFit="1" customWidth="1"/>
    <col min="21" max="21" width="15.7109375" style="0" bestFit="1" customWidth="1"/>
    <col min="22" max="22" width="16.8515625" style="0" bestFit="1" customWidth="1"/>
    <col min="23" max="23" width="16.7109375" style="0" bestFit="1" customWidth="1"/>
    <col min="24" max="24" width="18.140625" style="0" bestFit="1" customWidth="1"/>
    <col min="25" max="25" width="11.00390625" style="0" bestFit="1" customWidth="1"/>
    <col min="26" max="26" width="13.7109375" style="0" bestFit="1" customWidth="1"/>
    <col min="27" max="27" width="14.7109375" style="0" bestFit="1" customWidth="1"/>
    <col min="28" max="28" width="13.7109375" style="0" bestFit="1" customWidth="1"/>
    <col min="29" max="29" width="12.57421875" style="0" bestFit="1" customWidth="1"/>
    <col min="30" max="30" width="13.7109375" style="0" bestFit="1" customWidth="1"/>
    <col min="31" max="31" width="16.28125" style="0" bestFit="1" customWidth="1"/>
    <col min="32" max="32" width="18.00390625" style="0" bestFit="1" customWidth="1"/>
    <col min="33" max="33" width="17.8515625" style="0" bestFit="1" customWidth="1"/>
    <col min="34" max="34" width="19.140625" style="0" bestFit="1" customWidth="1"/>
    <col min="35" max="35" width="13.7109375" style="0" bestFit="1" customWidth="1"/>
    <col min="36" max="36" width="6.421875" style="0" bestFit="1" customWidth="1"/>
    <col min="37" max="37" width="9.00390625" style="0" bestFit="1" customWidth="1"/>
  </cols>
  <sheetData>
    <row r="1" spans="1:39" ht="15">
      <c r="A1" s="108" t="s">
        <v>795</v>
      </c>
      <c r="B1" s="137" t="s">
        <v>68</v>
      </c>
      <c r="C1" s="137" t="s">
        <v>686</v>
      </c>
      <c r="D1" s="137" t="s">
        <v>67</v>
      </c>
      <c r="E1" s="137" t="s">
        <v>797</v>
      </c>
      <c r="F1" s="137" t="s">
        <v>798</v>
      </c>
      <c r="G1" s="137" t="s">
        <v>799</v>
      </c>
      <c r="H1" s="137" t="s">
        <v>800</v>
      </c>
      <c r="I1" s="137" t="s">
        <v>801</v>
      </c>
      <c r="J1" s="137" t="s">
        <v>802</v>
      </c>
      <c r="K1" s="137" t="s">
        <v>803</v>
      </c>
      <c r="L1" s="137" t="s">
        <v>804</v>
      </c>
      <c r="M1" s="137" t="s">
        <v>805</v>
      </c>
      <c r="N1" s="137" t="s">
        <v>806</v>
      </c>
      <c r="O1" s="137" t="s">
        <v>807</v>
      </c>
      <c r="P1" s="137" t="s">
        <v>808</v>
      </c>
      <c r="Q1" s="137" t="s">
        <v>809</v>
      </c>
      <c r="R1" s="137" t="s">
        <v>810</v>
      </c>
      <c r="S1" s="137" t="s">
        <v>811</v>
      </c>
      <c r="T1" s="137" t="s">
        <v>812</v>
      </c>
      <c r="U1" s="137" t="s">
        <v>813</v>
      </c>
      <c r="V1" s="137" t="s">
        <v>814</v>
      </c>
      <c r="W1" s="137" t="s">
        <v>815</v>
      </c>
      <c r="X1" s="137" t="s">
        <v>816</v>
      </c>
      <c r="Y1" s="137" t="s">
        <v>817</v>
      </c>
      <c r="Z1" s="137" t="s">
        <v>818</v>
      </c>
      <c r="AA1" s="137" t="s">
        <v>819</v>
      </c>
      <c r="AB1" s="137" t="s">
        <v>820</v>
      </c>
      <c r="AC1" s="137" t="s">
        <v>821</v>
      </c>
      <c r="AD1" s="137" t="s">
        <v>822</v>
      </c>
      <c r="AE1" s="137" t="s">
        <v>823</v>
      </c>
      <c r="AF1" s="137" t="s">
        <v>824</v>
      </c>
      <c r="AG1" s="137" t="s">
        <v>825</v>
      </c>
      <c r="AH1" s="137" t="s">
        <v>826</v>
      </c>
      <c r="AI1" s="137" t="s">
        <v>827</v>
      </c>
      <c r="AJ1" s="137" t="s">
        <v>793</v>
      </c>
      <c r="AK1" s="137" t="s">
        <v>792</v>
      </c>
      <c r="AL1" s="112"/>
      <c r="AM1" s="112"/>
    </row>
    <row r="2" spans="1:39" ht="15">
      <c r="A2" s="109" t="str">
        <f>INDEX('Tabel 3.1'!$C$9:$C$579,MATCH(AK2,'Tabel 3.1'!$IV$9:$IV$579,0))&amp;" - "&amp;INDEX('Tabel 3.1'!$D$9:$D$579,MATCH(AK2,'Tabel 3.1'!$IV$9:$IV$579,0))</f>
        <v>Danske Invest - Danmark</v>
      </c>
      <c r="B2" s="138">
        <v>201412</v>
      </c>
      <c r="C2" s="138">
        <v>11005</v>
      </c>
      <c r="D2" s="138">
        <v>1</v>
      </c>
      <c r="E2" s="139">
        <v>2235878000</v>
      </c>
      <c r="F2" s="139">
        <v>68014000</v>
      </c>
      <c r="G2" s="139">
        <v>68014000</v>
      </c>
      <c r="H2" s="139">
        <v>0</v>
      </c>
      <c r="I2" s="139">
        <v>0</v>
      </c>
      <c r="J2" s="139">
        <v>0</v>
      </c>
      <c r="K2" s="139">
        <v>0</v>
      </c>
      <c r="L2" s="139">
        <v>0</v>
      </c>
      <c r="M2" s="139">
        <v>2167677000</v>
      </c>
      <c r="N2" s="139">
        <v>2045821000</v>
      </c>
      <c r="O2" s="139">
        <v>120631000</v>
      </c>
      <c r="P2" s="139">
        <v>1225000</v>
      </c>
      <c r="Q2" s="139">
        <v>0</v>
      </c>
      <c r="R2" s="139">
        <v>0</v>
      </c>
      <c r="S2" s="139">
        <v>0</v>
      </c>
      <c r="T2" s="139">
        <v>0</v>
      </c>
      <c r="U2" s="139">
        <v>0</v>
      </c>
      <c r="V2" s="139">
        <v>0</v>
      </c>
      <c r="W2" s="139">
        <v>0</v>
      </c>
      <c r="X2" s="139">
        <v>0</v>
      </c>
      <c r="Y2" s="139">
        <v>0</v>
      </c>
      <c r="Z2" s="139">
        <v>187000</v>
      </c>
      <c r="AA2" s="139">
        <v>2235878000</v>
      </c>
      <c r="AB2" s="139">
        <v>0</v>
      </c>
      <c r="AC2" s="139">
        <v>0</v>
      </c>
      <c r="AD2" s="139">
        <v>0</v>
      </c>
      <c r="AE2" s="139">
        <v>2234400000</v>
      </c>
      <c r="AF2" s="139">
        <v>0</v>
      </c>
      <c r="AG2" s="139">
        <v>0</v>
      </c>
      <c r="AH2" s="139">
        <v>0</v>
      </c>
      <c r="AI2" s="139">
        <v>1478000</v>
      </c>
      <c r="AJ2" s="140" t="s">
        <v>794</v>
      </c>
      <c r="AK2" s="138">
        <v>11005001</v>
      </c>
      <c r="AL2" s="114"/>
      <c r="AM2" s="113"/>
    </row>
    <row r="3" spans="1:39" ht="15">
      <c r="A3" s="109" t="str">
        <f>INDEX('Tabel 3.1'!$C$9:$C$579,MATCH(AK3,'Tabel 3.1'!$IV$9:$IV$579,0))&amp;" - "&amp;INDEX('Tabel 3.1'!$D$9:$D$579,MATCH(AK3,'Tabel 3.1'!$IV$9:$IV$579,0))</f>
        <v>Danske Invest - Europa</v>
      </c>
      <c r="B3" s="138">
        <v>201412</v>
      </c>
      <c r="C3" s="138">
        <v>11005</v>
      </c>
      <c r="D3" s="138">
        <v>2</v>
      </c>
      <c r="E3" s="139">
        <v>1600486000</v>
      </c>
      <c r="F3" s="139">
        <v>35173000</v>
      </c>
      <c r="G3" s="139">
        <v>35173000</v>
      </c>
      <c r="H3" s="139">
        <v>0</v>
      </c>
      <c r="I3" s="139">
        <v>0</v>
      </c>
      <c r="J3" s="139">
        <v>0</v>
      </c>
      <c r="K3" s="139">
        <v>0</v>
      </c>
      <c r="L3" s="139">
        <v>0</v>
      </c>
      <c r="M3" s="139">
        <v>1560448000</v>
      </c>
      <c r="N3" s="139">
        <v>109136000</v>
      </c>
      <c r="O3" s="139">
        <v>1451312000</v>
      </c>
      <c r="P3" s="139">
        <v>0</v>
      </c>
      <c r="Q3" s="139">
        <v>0</v>
      </c>
      <c r="R3" s="139">
        <v>0</v>
      </c>
      <c r="S3" s="139">
        <v>0</v>
      </c>
      <c r="T3" s="139">
        <v>0</v>
      </c>
      <c r="U3" s="139">
        <v>0</v>
      </c>
      <c r="V3" s="139">
        <v>0</v>
      </c>
      <c r="W3" s="139">
        <v>0</v>
      </c>
      <c r="X3" s="139">
        <v>0</v>
      </c>
      <c r="Y3" s="139">
        <v>0</v>
      </c>
      <c r="Z3" s="139">
        <v>4865000</v>
      </c>
      <c r="AA3" s="139">
        <v>1600486000</v>
      </c>
      <c r="AB3" s="139">
        <v>0</v>
      </c>
      <c r="AC3" s="139">
        <v>0</v>
      </c>
      <c r="AD3" s="139">
        <v>0</v>
      </c>
      <c r="AE3" s="139">
        <v>1599382000</v>
      </c>
      <c r="AF3" s="139">
        <v>0</v>
      </c>
      <c r="AG3" s="139">
        <v>0</v>
      </c>
      <c r="AH3" s="139">
        <v>0</v>
      </c>
      <c r="AI3" s="139">
        <v>1104000</v>
      </c>
      <c r="AJ3" s="140" t="s">
        <v>794</v>
      </c>
      <c r="AK3" s="138">
        <v>11005002</v>
      </c>
      <c r="AL3" s="114"/>
      <c r="AM3" s="113"/>
    </row>
    <row r="4" spans="1:39" ht="15">
      <c r="A4" s="109" t="str">
        <f>INDEX('Tabel 3.1'!$C$9:$C$579,MATCH(AK4,'Tabel 3.1'!$IV$9:$IV$579,0))&amp;" - "&amp;INDEX('Tabel 3.1'!$D$9:$D$579,MATCH(AK4,'Tabel 3.1'!$IV$9:$IV$579,0))</f>
        <v>Danske Invest - Global StockPicking 2</v>
      </c>
      <c r="B4" s="138">
        <v>201412</v>
      </c>
      <c r="C4" s="138">
        <v>11005</v>
      </c>
      <c r="D4" s="138">
        <v>3</v>
      </c>
      <c r="E4" s="139">
        <v>830969000</v>
      </c>
      <c r="F4" s="139">
        <v>24600000</v>
      </c>
      <c r="G4" s="139">
        <v>24600000</v>
      </c>
      <c r="H4" s="139">
        <v>0</v>
      </c>
      <c r="I4" s="139">
        <v>0</v>
      </c>
      <c r="J4" s="139">
        <v>0</v>
      </c>
      <c r="K4" s="139">
        <v>0</v>
      </c>
      <c r="L4" s="139">
        <v>0</v>
      </c>
      <c r="M4" s="139">
        <v>797476000</v>
      </c>
      <c r="N4" s="139">
        <v>19787000</v>
      </c>
      <c r="O4" s="139">
        <v>777689000</v>
      </c>
      <c r="P4" s="139">
        <v>0</v>
      </c>
      <c r="Q4" s="139">
        <v>0</v>
      </c>
      <c r="R4" s="139">
        <v>0</v>
      </c>
      <c r="S4" s="139">
        <v>0</v>
      </c>
      <c r="T4" s="139">
        <v>0</v>
      </c>
      <c r="U4" s="139">
        <v>0</v>
      </c>
      <c r="V4" s="139">
        <v>0</v>
      </c>
      <c r="W4" s="139">
        <v>0</v>
      </c>
      <c r="X4" s="139">
        <v>0</v>
      </c>
      <c r="Y4" s="139">
        <v>0</v>
      </c>
      <c r="Z4" s="139">
        <v>8894000</v>
      </c>
      <c r="AA4" s="139">
        <v>830969000</v>
      </c>
      <c r="AB4" s="139">
        <v>0</v>
      </c>
      <c r="AC4" s="139">
        <v>0</v>
      </c>
      <c r="AD4" s="139">
        <v>0</v>
      </c>
      <c r="AE4" s="139">
        <v>818785000</v>
      </c>
      <c r="AF4" s="139">
        <v>0</v>
      </c>
      <c r="AG4" s="139">
        <v>0</v>
      </c>
      <c r="AH4" s="139">
        <v>0</v>
      </c>
      <c r="AI4" s="139">
        <v>12184000</v>
      </c>
      <c r="AJ4" s="140" t="s">
        <v>794</v>
      </c>
      <c r="AK4" s="138">
        <v>11005003</v>
      </c>
      <c r="AL4" s="114"/>
      <c r="AM4" s="113"/>
    </row>
    <row r="5" spans="1:39" ht="15">
      <c r="A5" s="109" t="str">
        <f>INDEX('Tabel 3.1'!$C$9:$C$579,MATCH(AK5,'Tabel 3.1'!$IV$9:$IV$579,0))&amp;" - "&amp;INDEX('Tabel 3.1'!$D$9:$D$579,MATCH(AK5,'Tabel 3.1'!$IV$9:$IV$579,0))</f>
        <v>Danske Invest - Dannebrog Mellemlange Obligationer</v>
      </c>
      <c r="B5" s="138">
        <v>201412</v>
      </c>
      <c r="C5" s="138">
        <v>11005</v>
      </c>
      <c r="D5" s="138">
        <v>8</v>
      </c>
      <c r="E5" s="139">
        <v>9833092000</v>
      </c>
      <c r="F5" s="139">
        <v>9832000</v>
      </c>
      <c r="G5" s="139">
        <v>9832000</v>
      </c>
      <c r="H5" s="139">
        <v>0</v>
      </c>
      <c r="I5" s="139">
        <v>9754667000</v>
      </c>
      <c r="J5" s="139">
        <v>9038320000</v>
      </c>
      <c r="K5" s="139">
        <v>716347000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v>0</v>
      </c>
      <c r="R5" s="139">
        <v>0</v>
      </c>
      <c r="S5" s="139">
        <v>0</v>
      </c>
      <c r="T5" s="139">
        <v>0</v>
      </c>
      <c r="U5" s="139">
        <v>0</v>
      </c>
      <c r="V5" s="139">
        <v>2662000</v>
      </c>
      <c r="W5" s="139">
        <v>234000</v>
      </c>
      <c r="X5" s="139">
        <v>2428000</v>
      </c>
      <c r="Y5" s="139">
        <v>0</v>
      </c>
      <c r="Z5" s="139">
        <v>65930000</v>
      </c>
      <c r="AA5" s="139">
        <v>9833092000</v>
      </c>
      <c r="AB5" s="139">
        <v>0</v>
      </c>
      <c r="AC5" s="139">
        <v>0</v>
      </c>
      <c r="AD5" s="139">
        <v>0</v>
      </c>
      <c r="AE5" s="139">
        <v>9746252000</v>
      </c>
      <c r="AF5" s="139">
        <v>0</v>
      </c>
      <c r="AG5" s="139">
        <v>0</v>
      </c>
      <c r="AH5" s="139">
        <v>0</v>
      </c>
      <c r="AI5" s="139">
        <v>86840000</v>
      </c>
      <c r="AJ5" s="140" t="s">
        <v>794</v>
      </c>
      <c r="AK5" s="138">
        <v>11005008</v>
      </c>
      <c r="AL5" s="114"/>
      <c r="AM5" s="113"/>
    </row>
    <row r="6" spans="1:39" ht="15">
      <c r="A6" s="109" t="str">
        <f>INDEX('Tabel 3.1'!$C$9:$C$579,MATCH(AK6,'Tabel 3.1'!$IV$9:$IV$579,0))&amp;" - "&amp;INDEX('Tabel 3.1'!$D$9:$D$579,MATCH(AK6,'Tabel 3.1'!$IV$9:$IV$579,0))</f>
        <v>Danske Invest - Europa Indeks BNP</v>
      </c>
      <c r="B6" s="138">
        <v>201412</v>
      </c>
      <c r="C6" s="138">
        <v>11005</v>
      </c>
      <c r="D6" s="138">
        <v>13</v>
      </c>
      <c r="E6" s="139">
        <v>438907000</v>
      </c>
      <c r="F6" s="139">
        <v>3293000</v>
      </c>
      <c r="G6" s="139">
        <v>3293000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433971000</v>
      </c>
      <c r="N6" s="139">
        <v>9210000</v>
      </c>
      <c r="O6" s="139">
        <v>424762000</v>
      </c>
      <c r="P6" s="139">
        <v>0</v>
      </c>
      <c r="Q6" s="139">
        <v>0</v>
      </c>
      <c r="R6" s="139">
        <v>0</v>
      </c>
      <c r="S6" s="139">
        <v>0</v>
      </c>
      <c r="T6" s="139">
        <v>0</v>
      </c>
      <c r="U6" s="139">
        <v>0</v>
      </c>
      <c r="V6" s="139">
        <v>0</v>
      </c>
      <c r="W6" s="139">
        <v>0</v>
      </c>
      <c r="X6" s="139">
        <v>0</v>
      </c>
      <c r="Y6" s="139">
        <v>0</v>
      </c>
      <c r="Z6" s="139">
        <v>1643000</v>
      </c>
      <c r="AA6" s="139">
        <v>438907000</v>
      </c>
      <c r="AB6" s="139">
        <v>0</v>
      </c>
      <c r="AC6" s="139">
        <v>0</v>
      </c>
      <c r="AD6" s="139">
        <v>0</v>
      </c>
      <c r="AE6" s="139">
        <v>438732000</v>
      </c>
      <c r="AF6" s="139">
        <v>0</v>
      </c>
      <c r="AG6" s="139">
        <v>0</v>
      </c>
      <c r="AH6" s="139">
        <v>0</v>
      </c>
      <c r="AI6" s="139">
        <v>175000</v>
      </c>
      <c r="AJ6" s="140" t="s">
        <v>794</v>
      </c>
      <c r="AK6" s="138">
        <v>11005013</v>
      </c>
      <c r="AL6" s="114"/>
      <c r="AM6" s="113"/>
    </row>
    <row r="7" spans="1:39" ht="15">
      <c r="A7" s="109" t="str">
        <f>INDEX('Tabel 3.1'!$C$9:$C$579,MATCH(AK7,'Tabel 3.1'!$IV$9:$IV$579,0))&amp;" - "&amp;INDEX('Tabel 3.1'!$D$9:$D$579,MATCH(AK7,'Tabel 3.1'!$IV$9:$IV$579,0))</f>
        <v>Danske Invest - Nye Markeder</v>
      </c>
      <c r="B7" s="138">
        <v>201412</v>
      </c>
      <c r="C7" s="138">
        <v>11005</v>
      </c>
      <c r="D7" s="138">
        <v>15</v>
      </c>
      <c r="E7" s="139">
        <v>2954800000</v>
      </c>
      <c r="F7" s="139">
        <v>43558000</v>
      </c>
      <c r="G7" s="139">
        <v>43558000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2906900000</v>
      </c>
      <c r="N7" s="139">
        <v>0</v>
      </c>
      <c r="O7" s="139">
        <v>2906900000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  <c r="W7" s="139">
        <v>0</v>
      </c>
      <c r="X7" s="139">
        <v>0</v>
      </c>
      <c r="Y7" s="139">
        <v>0</v>
      </c>
      <c r="Z7" s="139">
        <v>4341000</v>
      </c>
      <c r="AA7" s="139">
        <v>2954800000</v>
      </c>
      <c r="AB7" s="139">
        <v>0</v>
      </c>
      <c r="AC7" s="139">
        <v>0</v>
      </c>
      <c r="AD7" s="139">
        <v>0</v>
      </c>
      <c r="AE7" s="139">
        <v>2948658000</v>
      </c>
      <c r="AF7" s="139">
        <v>0</v>
      </c>
      <c r="AG7" s="139">
        <v>0</v>
      </c>
      <c r="AH7" s="139">
        <v>0</v>
      </c>
      <c r="AI7" s="139">
        <v>6141000</v>
      </c>
      <c r="AJ7" s="140" t="s">
        <v>794</v>
      </c>
      <c r="AK7" s="138">
        <v>11005015</v>
      </c>
      <c r="AL7" s="114"/>
      <c r="AM7" s="113"/>
    </row>
    <row r="8" spans="1:39" ht="15">
      <c r="A8" s="109" t="str">
        <f>INDEX('Tabel 3.1'!$C$9:$C$579,MATCH(AK8,'Tabel 3.1'!$IV$9:$IV$579,0))&amp;" - "&amp;INDEX('Tabel 3.1'!$D$9:$D$579,MATCH(AK8,'Tabel 3.1'!$IV$9:$IV$579,0))</f>
        <v>Danske Invest - Fjernøsten</v>
      </c>
      <c r="B8" s="138">
        <v>201412</v>
      </c>
      <c r="C8" s="138">
        <v>11005</v>
      </c>
      <c r="D8" s="138">
        <v>18</v>
      </c>
      <c r="E8" s="139">
        <v>697232000</v>
      </c>
      <c r="F8" s="139">
        <v>7598000</v>
      </c>
      <c r="G8" s="139">
        <v>7598000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689231000</v>
      </c>
      <c r="N8" s="139">
        <v>0</v>
      </c>
      <c r="O8" s="139">
        <v>689231000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39">
        <v>0</v>
      </c>
      <c r="Z8" s="139">
        <v>403000</v>
      </c>
      <c r="AA8" s="139">
        <v>697232000</v>
      </c>
      <c r="AB8" s="139">
        <v>0</v>
      </c>
      <c r="AC8" s="139">
        <v>0</v>
      </c>
      <c r="AD8" s="139">
        <v>0</v>
      </c>
      <c r="AE8" s="139">
        <v>696724000</v>
      </c>
      <c r="AF8" s="139">
        <v>0</v>
      </c>
      <c r="AG8" s="139">
        <v>0</v>
      </c>
      <c r="AH8" s="139">
        <v>0</v>
      </c>
      <c r="AI8" s="139">
        <v>508000</v>
      </c>
      <c r="AJ8" s="140" t="s">
        <v>794</v>
      </c>
      <c r="AK8" s="138">
        <v>11005018</v>
      </c>
      <c r="AL8" s="114"/>
      <c r="AM8" s="113"/>
    </row>
    <row r="9" spans="1:39" ht="15">
      <c r="A9" s="109" t="str">
        <f>INDEX('Tabel 3.1'!$C$9:$C$579,MATCH(AK9,'Tabel 3.1'!$IV$9:$IV$579,0))&amp;" - "&amp;INDEX('Tabel 3.1'!$D$9:$D$579,MATCH(AK9,'Tabel 3.1'!$IV$9:$IV$579,0))</f>
        <v>Danske Invest - Japan</v>
      </c>
      <c r="B9" s="138">
        <v>201412</v>
      </c>
      <c r="C9" s="138">
        <v>11005</v>
      </c>
      <c r="D9" s="138">
        <v>19</v>
      </c>
      <c r="E9" s="139">
        <v>1099305000</v>
      </c>
      <c r="F9" s="139">
        <v>12850000</v>
      </c>
      <c r="G9" s="139">
        <v>12850000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1071244000</v>
      </c>
      <c r="N9" s="139">
        <v>0</v>
      </c>
      <c r="O9" s="139">
        <v>1071244000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15211000</v>
      </c>
      <c r="AA9" s="139">
        <v>1099305000</v>
      </c>
      <c r="AB9" s="139">
        <v>0</v>
      </c>
      <c r="AC9" s="139">
        <v>0</v>
      </c>
      <c r="AD9" s="139">
        <v>0</v>
      </c>
      <c r="AE9" s="139">
        <v>1083812000</v>
      </c>
      <c r="AF9" s="139">
        <v>0</v>
      </c>
      <c r="AG9" s="139">
        <v>0</v>
      </c>
      <c r="AH9" s="139">
        <v>0</v>
      </c>
      <c r="AI9" s="139">
        <v>15494000</v>
      </c>
      <c r="AJ9" s="140" t="s">
        <v>794</v>
      </c>
      <c r="AK9" s="138">
        <v>11005019</v>
      </c>
      <c r="AL9" s="114"/>
      <c r="AM9" s="113"/>
    </row>
    <row r="10" spans="1:39" ht="15">
      <c r="A10" s="109" t="str">
        <f>INDEX('Tabel 3.1'!$C$9:$C$579,MATCH(AK10,'Tabel 3.1'!$IV$9:$IV$579,0))&amp;" - "&amp;INDEX('Tabel 3.1'!$D$9:$D$579,MATCH(AK10,'Tabel 3.1'!$IV$9:$IV$579,0))</f>
        <v>Danske Invest - Europa Fokus</v>
      </c>
      <c r="B10" s="138">
        <v>201412</v>
      </c>
      <c r="C10" s="138">
        <v>11005</v>
      </c>
      <c r="D10" s="138">
        <v>20</v>
      </c>
      <c r="E10" s="139">
        <v>596622000</v>
      </c>
      <c r="F10" s="139">
        <v>20120000</v>
      </c>
      <c r="G10" s="139">
        <v>20120000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572398000</v>
      </c>
      <c r="N10" s="139">
        <v>37356000</v>
      </c>
      <c r="O10" s="139">
        <v>535041000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4105000</v>
      </c>
      <c r="AA10" s="139">
        <v>596622000</v>
      </c>
      <c r="AB10" s="139">
        <v>0</v>
      </c>
      <c r="AC10" s="139">
        <v>0</v>
      </c>
      <c r="AD10" s="139">
        <v>0</v>
      </c>
      <c r="AE10" s="139">
        <v>596181000</v>
      </c>
      <c r="AF10" s="139">
        <v>0</v>
      </c>
      <c r="AG10" s="139">
        <v>0</v>
      </c>
      <c r="AH10" s="139">
        <v>0</v>
      </c>
      <c r="AI10" s="139">
        <v>441000</v>
      </c>
      <c r="AJ10" s="140" t="s">
        <v>794</v>
      </c>
      <c r="AK10" s="138">
        <v>11005020</v>
      </c>
      <c r="AL10" s="114"/>
      <c r="AM10" s="113"/>
    </row>
    <row r="11" spans="1:39" ht="15">
      <c r="A11" s="109" t="str">
        <f>INDEX('Tabel 3.1'!$C$9:$C$579,MATCH(AK11,'Tabel 3.1'!$IV$9:$IV$579,0))&amp;" - "&amp;INDEX('Tabel 3.1'!$D$9:$D$579,MATCH(AK11,'Tabel 3.1'!$IV$9:$IV$579,0))</f>
        <v>Danske Invest - Europæiske Obligationer</v>
      </c>
      <c r="B11" s="138">
        <v>201412</v>
      </c>
      <c r="C11" s="138">
        <v>11005</v>
      </c>
      <c r="D11" s="138">
        <v>22</v>
      </c>
      <c r="E11" s="139">
        <v>183702000</v>
      </c>
      <c r="F11" s="139">
        <v>8114000</v>
      </c>
      <c r="G11" s="139">
        <v>8114000</v>
      </c>
      <c r="H11" s="139">
        <v>0</v>
      </c>
      <c r="I11" s="139">
        <v>171542000</v>
      </c>
      <c r="J11" s="139">
        <v>9995000</v>
      </c>
      <c r="K11" s="139">
        <v>161546000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164000</v>
      </c>
      <c r="W11" s="139">
        <v>0</v>
      </c>
      <c r="X11" s="139">
        <v>164000</v>
      </c>
      <c r="Y11" s="139">
        <v>0</v>
      </c>
      <c r="Z11" s="139">
        <v>3883000</v>
      </c>
      <c r="AA11" s="139">
        <v>183702000</v>
      </c>
      <c r="AB11" s="139">
        <v>0</v>
      </c>
      <c r="AC11" s="139">
        <v>0</v>
      </c>
      <c r="AD11" s="139">
        <v>0</v>
      </c>
      <c r="AE11" s="139">
        <v>183537000</v>
      </c>
      <c r="AF11" s="139">
        <v>94000</v>
      </c>
      <c r="AG11" s="139">
        <v>0</v>
      </c>
      <c r="AH11" s="139">
        <v>94000</v>
      </c>
      <c r="AI11" s="139">
        <v>71000</v>
      </c>
      <c r="AJ11" s="140" t="s">
        <v>794</v>
      </c>
      <c r="AK11" s="138">
        <v>11005022</v>
      </c>
      <c r="AL11" s="114"/>
      <c r="AM11" s="113"/>
    </row>
    <row r="12" spans="1:39" ht="15">
      <c r="A12" s="109" t="str">
        <f>INDEX('Tabel 3.1'!$C$9:$C$579,MATCH(AK12,'Tabel 3.1'!$IV$9:$IV$579,0))&amp;" - "&amp;INDEX('Tabel 3.1'!$D$9:$D$579,MATCH(AK12,'Tabel 3.1'!$IV$9:$IV$579,0))</f>
        <v>Danske Invest - Teknologi</v>
      </c>
      <c r="B12" s="138">
        <v>201412</v>
      </c>
      <c r="C12" s="138">
        <v>11005</v>
      </c>
      <c r="D12" s="138">
        <v>23</v>
      </c>
      <c r="E12" s="139">
        <v>1029607000</v>
      </c>
      <c r="F12" s="139">
        <v>50200000</v>
      </c>
      <c r="G12" s="139">
        <v>50200000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977096000</v>
      </c>
      <c r="N12" s="139">
        <v>0</v>
      </c>
      <c r="O12" s="139">
        <v>977096000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2311000</v>
      </c>
      <c r="AA12" s="139">
        <v>1029607000</v>
      </c>
      <c r="AB12" s="139">
        <v>0</v>
      </c>
      <c r="AC12" s="139">
        <v>0</v>
      </c>
      <c r="AD12" s="139">
        <v>0</v>
      </c>
      <c r="AE12" s="139">
        <v>1025070000</v>
      </c>
      <c r="AF12" s="139">
        <v>0</v>
      </c>
      <c r="AG12" s="139">
        <v>0</v>
      </c>
      <c r="AH12" s="139">
        <v>0</v>
      </c>
      <c r="AI12" s="139">
        <v>4536000</v>
      </c>
      <c r="AJ12" s="140" t="s">
        <v>794</v>
      </c>
      <c r="AK12" s="138">
        <v>11005023</v>
      </c>
      <c r="AL12" s="114"/>
      <c r="AM12" s="113"/>
    </row>
    <row r="13" spans="1:39" ht="15">
      <c r="A13" s="109" t="str">
        <f>INDEX('Tabel 3.1'!$C$9:$C$579,MATCH(AK13,'Tabel 3.1'!$IV$9:$IV$579,0))&amp;" - "&amp;INDEX('Tabel 3.1'!$D$9:$D$579,MATCH(AK13,'Tabel 3.1'!$IV$9:$IV$579,0))</f>
        <v>Danske Invest - Østeuropa</v>
      </c>
      <c r="B13" s="138">
        <v>201412</v>
      </c>
      <c r="C13" s="138">
        <v>11005</v>
      </c>
      <c r="D13" s="138">
        <v>24</v>
      </c>
      <c r="E13" s="139">
        <v>729696000</v>
      </c>
      <c r="F13" s="139">
        <v>2224000</v>
      </c>
      <c r="G13" s="139">
        <v>2224000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720383000</v>
      </c>
      <c r="N13" s="139">
        <v>0</v>
      </c>
      <c r="O13" s="139">
        <v>720383000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7088000</v>
      </c>
      <c r="AA13" s="139">
        <v>729696000</v>
      </c>
      <c r="AB13" s="139">
        <v>0</v>
      </c>
      <c r="AC13" s="139">
        <v>0</v>
      </c>
      <c r="AD13" s="139">
        <v>0</v>
      </c>
      <c r="AE13" s="139">
        <v>726269000</v>
      </c>
      <c r="AF13" s="139">
        <v>0</v>
      </c>
      <c r="AG13" s="139">
        <v>0</v>
      </c>
      <c r="AH13" s="139">
        <v>0</v>
      </c>
      <c r="AI13" s="139">
        <v>3426000</v>
      </c>
      <c r="AJ13" s="140" t="s">
        <v>794</v>
      </c>
      <c r="AK13" s="138">
        <v>11005024</v>
      </c>
      <c r="AL13" s="114"/>
      <c r="AM13" s="113"/>
    </row>
    <row r="14" spans="1:39" ht="15">
      <c r="A14" s="109" t="str">
        <f>INDEX('Tabel 3.1'!$C$9:$C$579,MATCH(AK14,'Tabel 3.1'!$IV$9:$IV$579,0))&amp;" - "&amp;INDEX('Tabel 3.1'!$D$9:$D$579,MATCH(AK14,'Tabel 3.1'!$IV$9:$IV$579,0))</f>
        <v>Danske Invest - USA</v>
      </c>
      <c r="B14" s="138">
        <v>201412</v>
      </c>
      <c r="C14" s="138">
        <v>11005</v>
      </c>
      <c r="D14" s="138">
        <v>25</v>
      </c>
      <c r="E14" s="139">
        <v>5301411000</v>
      </c>
      <c r="F14" s="139">
        <v>215915000</v>
      </c>
      <c r="G14" s="139">
        <v>215915000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5073664000</v>
      </c>
      <c r="N14" s="139">
        <v>0</v>
      </c>
      <c r="O14" s="139">
        <v>5073664000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11832000</v>
      </c>
      <c r="AA14" s="139">
        <v>5301411000</v>
      </c>
      <c r="AB14" s="139">
        <v>0</v>
      </c>
      <c r="AC14" s="139">
        <v>0</v>
      </c>
      <c r="AD14" s="139">
        <v>0</v>
      </c>
      <c r="AE14" s="139">
        <v>5288171000</v>
      </c>
      <c r="AF14" s="139">
        <v>0</v>
      </c>
      <c r="AG14" s="139">
        <v>0</v>
      </c>
      <c r="AH14" s="139">
        <v>0</v>
      </c>
      <c r="AI14" s="139">
        <v>13239000</v>
      </c>
      <c r="AJ14" s="140" t="s">
        <v>794</v>
      </c>
      <c r="AK14" s="138">
        <v>11005025</v>
      </c>
      <c r="AL14" s="114"/>
      <c r="AM14" s="113"/>
    </row>
    <row r="15" spans="1:39" ht="15">
      <c r="A15" s="109" t="str">
        <f>INDEX('Tabel 3.1'!$C$9:$C$579,MATCH(AK15,'Tabel 3.1'!$IV$9:$IV$579,0))&amp;" - "&amp;INDEX('Tabel 3.1'!$D$9:$D$579,MATCH(AK15,'Tabel 3.1'!$IV$9:$IV$579,0))</f>
        <v>Danske Invest - Latinamerika</v>
      </c>
      <c r="B15" s="138">
        <v>201412</v>
      </c>
      <c r="C15" s="138">
        <v>11005</v>
      </c>
      <c r="D15" s="138">
        <v>26</v>
      </c>
      <c r="E15" s="139">
        <v>307673000</v>
      </c>
      <c r="F15" s="139">
        <v>5516000</v>
      </c>
      <c r="G15" s="139">
        <v>5516000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300959000</v>
      </c>
      <c r="N15" s="139">
        <v>0</v>
      </c>
      <c r="O15" s="139">
        <v>300259000</v>
      </c>
      <c r="P15" s="139">
        <v>0</v>
      </c>
      <c r="Q15" s="139">
        <v>700000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1197000</v>
      </c>
      <c r="AA15" s="139">
        <v>307673000</v>
      </c>
      <c r="AB15" s="139">
        <v>0</v>
      </c>
      <c r="AC15" s="139">
        <v>0</v>
      </c>
      <c r="AD15" s="139">
        <v>0</v>
      </c>
      <c r="AE15" s="139">
        <v>306314000</v>
      </c>
      <c r="AF15" s="139">
        <v>0</v>
      </c>
      <c r="AG15" s="139">
        <v>0</v>
      </c>
      <c r="AH15" s="139">
        <v>0</v>
      </c>
      <c r="AI15" s="139">
        <v>1359000</v>
      </c>
      <c r="AJ15" s="140" t="s">
        <v>794</v>
      </c>
      <c r="AK15" s="138">
        <v>11005026</v>
      </c>
      <c r="AL15" s="114"/>
      <c r="AM15" s="113"/>
    </row>
    <row r="16" spans="1:39" ht="15">
      <c r="A16" s="109" t="str">
        <f>INDEX('Tabel 3.1'!$C$9:$C$579,MATCH(AK16,'Tabel 3.1'!$IV$9:$IV$579,0))&amp;" - "&amp;INDEX('Tabel 3.1'!$D$9:$D$579,MATCH(AK16,'Tabel 3.1'!$IV$9:$IV$579,0))</f>
        <v>Danske Invest - Bioteknologi</v>
      </c>
      <c r="B16" s="138">
        <v>201412</v>
      </c>
      <c r="C16" s="138">
        <v>11005</v>
      </c>
      <c r="D16" s="138">
        <v>28</v>
      </c>
      <c r="E16" s="139">
        <v>935823000</v>
      </c>
      <c r="F16" s="139">
        <v>11176000</v>
      </c>
      <c r="G16" s="139">
        <v>11176000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922828000</v>
      </c>
      <c r="N16" s="139">
        <v>0</v>
      </c>
      <c r="O16" s="139">
        <v>922828000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1818000</v>
      </c>
      <c r="AA16" s="139">
        <v>935823000</v>
      </c>
      <c r="AB16" s="139">
        <v>0</v>
      </c>
      <c r="AC16" s="139">
        <v>0</v>
      </c>
      <c r="AD16" s="139">
        <v>0</v>
      </c>
      <c r="AE16" s="139">
        <v>935276000</v>
      </c>
      <c r="AF16" s="139">
        <v>0</v>
      </c>
      <c r="AG16" s="139">
        <v>0</v>
      </c>
      <c r="AH16" s="139">
        <v>0</v>
      </c>
      <c r="AI16" s="139">
        <v>546000</v>
      </c>
      <c r="AJ16" s="140" t="s">
        <v>794</v>
      </c>
      <c r="AK16" s="138">
        <v>11005028</v>
      </c>
      <c r="AL16" s="114"/>
      <c r="AM16" s="113"/>
    </row>
    <row r="17" spans="1:39" ht="15">
      <c r="A17" s="109" t="str">
        <f>INDEX('Tabel 3.1'!$C$9:$C$579,MATCH(AK17,'Tabel 3.1'!$IV$9:$IV$579,0))&amp;" - "&amp;INDEX('Tabel 3.1'!$D$9:$D$579,MATCH(AK17,'Tabel 3.1'!$IV$9:$IV$579,0))</f>
        <v>Danske Invest - Global StockPicking</v>
      </c>
      <c r="B17" s="138">
        <v>201412</v>
      </c>
      <c r="C17" s="138">
        <v>11005</v>
      </c>
      <c r="D17" s="138">
        <v>29</v>
      </c>
      <c r="E17" s="139">
        <v>2889396000</v>
      </c>
      <c r="F17" s="139">
        <v>121574000</v>
      </c>
      <c r="G17" s="139">
        <v>121574000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2760668000</v>
      </c>
      <c r="N17" s="139">
        <v>68422000</v>
      </c>
      <c r="O17" s="139">
        <v>2692246000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7154000</v>
      </c>
      <c r="AA17" s="139">
        <v>2889396000</v>
      </c>
      <c r="AB17" s="139">
        <v>0</v>
      </c>
      <c r="AC17" s="139">
        <v>0</v>
      </c>
      <c r="AD17" s="139">
        <v>0</v>
      </c>
      <c r="AE17" s="139">
        <v>2867105000</v>
      </c>
      <c r="AF17" s="139">
        <v>0</v>
      </c>
      <c r="AG17" s="139">
        <v>0</v>
      </c>
      <c r="AH17" s="139">
        <v>0</v>
      </c>
      <c r="AI17" s="139">
        <v>22291000</v>
      </c>
      <c r="AJ17" s="140" t="s">
        <v>794</v>
      </c>
      <c r="AK17" s="138">
        <v>11005029</v>
      </c>
      <c r="AL17" s="114"/>
      <c r="AM17" s="113"/>
    </row>
    <row r="18" spans="1:39" ht="15">
      <c r="A18" s="109" t="str">
        <f>INDEX('Tabel 3.1'!$C$9:$C$579,MATCH(AK18,'Tabel 3.1'!$IV$9:$IV$579,0))&amp;" - "&amp;INDEX('Tabel 3.1'!$D$9:$D$579,MATCH(AK18,'Tabel 3.1'!$IV$9:$IV$579,0))</f>
        <v>Danske Invest - Global Plus</v>
      </c>
      <c r="B18" s="138">
        <v>201412</v>
      </c>
      <c r="C18" s="138">
        <v>11005</v>
      </c>
      <c r="D18" s="138">
        <v>31</v>
      </c>
      <c r="E18" s="139">
        <v>101295000</v>
      </c>
      <c r="F18" s="139">
        <v>2635000</v>
      </c>
      <c r="G18" s="139">
        <v>2635000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97645000</v>
      </c>
      <c r="N18" s="139">
        <v>2404000</v>
      </c>
      <c r="O18" s="139">
        <v>95241000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1015000</v>
      </c>
      <c r="AA18" s="139">
        <v>101295000</v>
      </c>
      <c r="AB18" s="139">
        <v>0</v>
      </c>
      <c r="AC18" s="139">
        <v>0</v>
      </c>
      <c r="AD18" s="139">
        <v>0</v>
      </c>
      <c r="AE18" s="139">
        <v>99886000</v>
      </c>
      <c r="AF18" s="139">
        <v>0</v>
      </c>
      <c r="AG18" s="139">
        <v>0</v>
      </c>
      <c r="AH18" s="139">
        <v>0</v>
      </c>
      <c r="AI18" s="139">
        <v>1409000</v>
      </c>
      <c r="AJ18" s="140" t="s">
        <v>794</v>
      </c>
      <c r="AK18" s="138">
        <v>11005031</v>
      </c>
      <c r="AL18" s="114"/>
      <c r="AM18" s="113"/>
    </row>
    <row r="19" spans="1:39" ht="15">
      <c r="A19" s="109" t="str">
        <f>INDEX('Tabel 3.1'!$C$9:$C$579,MATCH(AK19,'Tabel 3.1'!$IV$9:$IV$579,0))&amp;" - "&amp;INDEX('Tabel 3.1'!$D$9:$D$579,MATCH(AK19,'Tabel 3.1'!$IV$9:$IV$579,0))</f>
        <v>Danske Invest - Globale Virksomhedsobligationer</v>
      </c>
      <c r="B19" s="138">
        <v>201412</v>
      </c>
      <c r="C19" s="138">
        <v>11005</v>
      </c>
      <c r="D19" s="138">
        <v>33</v>
      </c>
      <c r="E19" s="139">
        <v>2496862000</v>
      </c>
      <c r="F19" s="139">
        <v>93648000</v>
      </c>
      <c r="G19" s="139">
        <v>93648000</v>
      </c>
      <c r="H19" s="139">
        <v>0</v>
      </c>
      <c r="I19" s="139">
        <v>2359657000</v>
      </c>
      <c r="J19" s="139">
        <v>115345000</v>
      </c>
      <c r="K19" s="139">
        <v>2244312000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1161000</v>
      </c>
      <c r="W19" s="139">
        <v>0</v>
      </c>
      <c r="X19" s="139">
        <v>1161000</v>
      </c>
      <c r="Y19" s="139">
        <v>0</v>
      </c>
      <c r="Z19" s="139">
        <v>42397000</v>
      </c>
      <c r="AA19" s="139">
        <v>2496862000</v>
      </c>
      <c r="AB19" s="139">
        <v>0</v>
      </c>
      <c r="AC19" s="139">
        <v>0</v>
      </c>
      <c r="AD19" s="139">
        <v>0</v>
      </c>
      <c r="AE19" s="139">
        <v>2492470000</v>
      </c>
      <c r="AF19" s="139">
        <v>3178000</v>
      </c>
      <c r="AG19" s="139">
        <v>0</v>
      </c>
      <c r="AH19" s="139">
        <v>3178000</v>
      </c>
      <c r="AI19" s="139">
        <v>1214000</v>
      </c>
      <c r="AJ19" s="140" t="s">
        <v>794</v>
      </c>
      <c r="AK19" s="138">
        <v>11005033</v>
      </c>
      <c r="AL19" s="114"/>
      <c r="AM19" s="113"/>
    </row>
    <row r="20" spans="1:39" ht="15">
      <c r="A20" s="109" t="str">
        <f>INDEX('Tabel 3.1'!$C$9:$C$579,MATCH(AK20,'Tabel 3.1'!$IV$9:$IV$579,0))&amp;" - "&amp;INDEX('Tabel 3.1'!$D$9:$D$579,MATCH(AK20,'Tabel 3.1'!$IV$9:$IV$579,0))</f>
        <v>Danske Invest - Danske Lange Obligationer</v>
      </c>
      <c r="B20" s="138">
        <v>201412</v>
      </c>
      <c r="C20" s="138">
        <v>11005</v>
      </c>
      <c r="D20" s="138">
        <v>34</v>
      </c>
      <c r="E20" s="139">
        <v>4684903000</v>
      </c>
      <c r="F20" s="139">
        <v>6940000</v>
      </c>
      <c r="G20" s="139">
        <v>6940000</v>
      </c>
      <c r="H20" s="139">
        <v>0</v>
      </c>
      <c r="I20" s="139">
        <v>4257793000</v>
      </c>
      <c r="J20" s="139">
        <v>3919437000</v>
      </c>
      <c r="K20" s="139">
        <v>338357000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365000</v>
      </c>
      <c r="W20" s="139">
        <v>70000</v>
      </c>
      <c r="X20" s="139">
        <v>295000</v>
      </c>
      <c r="Y20" s="139">
        <v>0</v>
      </c>
      <c r="Z20" s="139">
        <v>419804000</v>
      </c>
      <c r="AA20" s="139">
        <v>4684903000</v>
      </c>
      <c r="AB20" s="139">
        <v>0</v>
      </c>
      <c r="AC20" s="139">
        <v>0</v>
      </c>
      <c r="AD20" s="139">
        <v>0</v>
      </c>
      <c r="AE20" s="139">
        <v>4240145000</v>
      </c>
      <c r="AF20" s="139">
        <v>123000</v>
      </c>
      <c r="AG20" s="139">
        <v>0</v>
      </c>
      <c r="AH20" s="139">
        <v>123000</v>
      </c>
      <c r="AI20" s="139">
        <v>444635000</v>
      </c>
      <c r="AJ20" s="140" t="s">
        <v>794</v>
      </c>
      <c r="AK20" s="138">
        <v>11005034</v>
      </c>
      <c r="AL20" s="114"/>
      <c r="AM20" s="113"/>
    </row>
    <row r="21" spans="1:39" ht="15">
      <c r="A21" s="109" t="str">
        <f>INDEX('Tabel 3.1'!$C$9:$C$579,MATCH(AK21,'Tabel 3.1'!$IV$9:$IV$579,0))&amp;" - "&amp;INDEX('Tabel 3.1'!$D$9:$D$579,MATCH(AK21,'Tabel 3.1'!$IV$9:$IV$579,0))</f>
        <v>Danske Invest - Danmark - Akkumulerende</v>
      </c>
      <c r="B21" s="138">
        <v>201412</v>
      </c>
      <c r="C21" s="138">
        <v>11005</v>
      </c>
      <c r="D21" s="138">
        <v>37</v>
      </c>
      <c r="E21" s="139">
        <v>2632855000</v>
      </c>
      <c r="F21" s="139">
        <v>63164000</v>
      </c>
      <c r="G21" s="139">
        <v>63164000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2569533000</v>
      </c>
      <c r="N21" s="139">
        <v>2423870000</v>
      </c>
      <c r="O21" s="139">
        <v>145238000</v>
      </c>
      <c r="P21" s="139">
        <v>425000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158000</v>
      </c>
      <c r="AA21" s="139">
        <v>2632855000</v>
      </c>
      <c r="AB21" s="139">
        <v>0</v>
      </c>
      <c r="AC21" s="139">
        <v>0</v>
      </c>
      <c r="AD21" s="139">
        <v>0</v>
      </c>
      <c r="AE21" s="139">
        <v>2631303000</v>
      </c>
      <c r="AF21" s="139">
        <v>0</v>
      </c>
      <c r="AG21" s="139">
        <v>0</v>
      </c>
      <c r="AH21" s="139">
        <v>0</v>
      </c>
      <c r="AI21" s="139">
        <v>1552000</v>
      </c>
      <c r="AJ21" s="140" t="s">
        <v>794</v>
      </c>
      <c r="AK21" s="138">
        <v>11005037</v>
      </c>
      <c r="AL21" s="114"/>
      <c r="AM21" s="113"/>
    </row>
    <row r="22" spans="1:39" ht="15">
      <c r="A22" s="109" t="str">
        <f>INDEX('Tabel 3.1'!$C$9:$C$579,MATCH(AK22,'Tabel 3.1'!$IV$9:$IV$579,0))&amp;" - "&amp;INDEX('Tabel 3.1'!$D$9:$D$579,MATCH(AK22,'Tabel 3.1'!$IV$9:$IV$579,0))</f>
        <v>Danske Invest - Global StockPicking - Akkumulerende KL</v>
      </c>
      <c r="B22" s="138">
        <v>201412</v>
      </c>
      <c r="C22" s="138">
        <v>11005</v>
      </c>
      <c r="D22" s="138">
        <v>38</v>
      </c>
      <c r="E22" s="139">
        <v>3367146000</v>
      </c>
      <c r="F22" s="139">
        <v>124559000</v>
      </c>
      <c r="G22" s="139">
        <v>124559000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3209412000</v>
      </c>
      <c r="N22" s="139">
        <v>79551000</v>
      </c>
      <c r="O22" s="139">
        <v>3129861000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33175000</v>
      </c>
      <c r="AA22" s="139">
        <v>3367146000</v>
      </c>
      <c r="AB22" s="139">
        <v>0</v>
      </c>
      <c r="AC22" s="139">
        <v>0</v>
      </c>
      <c r="AD22" s="139">
        <v>0</v>
      </c>
      <c r="AE22" s="139">
        <v>3317861000</v>
      </c>
      <c r="AF22" s="139">
        <v>0</v>
      </c>
      <c r="AG22" s="139">
        <v>0</v>
      </c>
      <c r="AH22" s="139">
        <v>0</v>
      </c>
      <c r="AI22" s="139">
        <v>49285000</v>
      </c>
      <c r="AJ22" s="140" t="s">
        <v>794</v>
      </c>
      <c r="AK22" s="138">
        <v>11005038</v>
      </c>
      <c r="AL22" s="114"/>
      <c r="AM22" s="113"/>
    </row>
    <row r="23" spans="1:39" ht="15">
      <c r="A23" s="109" t="str">
        <f>INDEX('Tabel 3.1'!$C$9:$C$579,MATCH(AK23,'Tabel 3.1'!$IV$9:$IV$579,0))&amp;" - "&amp;INDEX('Tabel 3.1'!$D$9:$D$579,MATCH(AK23,'Tabel 3.1'!$IV$9:$IV$579,0))</f>
        <v>Danske Invest - Nye Markeder Obligationer</v>
      </c>
      <c r="B23" s="138">
        <v>201412</v>
      </c>
      <c r="C23" s="138">
        <v>11005</v>
      </c>
      <c r="D23" s="138">
        <v>39</v>
      </c>
      <c r="E23" s="139">
        <v>10463267000</v>
      </c>
      <c r="F23" s="139">
        <v>174222000</v>
      </c>
      <c r="G23" s="139">
        <v>174222000</v>
      </c>
      <c r="H23" s="139">
        <v>0</v>
      </c>
      <c r="I23" s="139">
        <v>10092013000</v>
      </c>
      <c r="J23" s="139">
        <v>0</v>
      </c>
      <c r="K23" s="139">
        <v>10057423000</v>
      </c>
      <c r="L23" s="139">
        <v>34590000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23244000</v>
      </c>
      <c r="W23" s="139">
        <v>0</v>
      </c>
      <c r="X23" s="139">
        <v>23244000</v>
      </c>
      <c r="Y23" s="139">
        <v>0</v>
      </c>
      <c r="Z23" s="139">
        <v>173788000</v>
      </c>
      <c r="AA23" s="139">
        <v>10463267000</v>
      </c>
      <c r="AB23" s="139">
        <v>0</v>
      </c>
      <c r="AC23" s="139">
        <v>0</v>
      </c>
      <c r="AD23" s="139">
        <v>0</v>
      </c>
      <c r="AE23" s="139">
        <v>10153205000</v>
      </c>
      <c r="AF23" s="139">
        <v>304664000</v>
      </c>
      <c r="AG23" s="139">
        <v>0</v>
      </c>
      <c r="AH23" s="139">
        <v>304664000</v>
      </c>
      <c r="AI23" s="139">
        <v>5398000</v>
      </c>
      <c r="AJ23" s="140" t="s">
        <v>794</v>
      </c>
      <c r="AK23" s="138">
        <v>11005039</v>
      </c>
      <c r="AL23" s="114"/>
      <c r="AM23" s="113"/>
    </row>
    <row r="24" spans="1:39" ht="15">
      <c r="A24" s="109" t="str">
        <f>INDEX('Tabel 3.1'!$C$9:$C$579,MATCH(AK24,'Tabel 3.1'!$IV$9:$IV$579,0))&amp;" - "&amp;INDEX('Tabel 3.1'!$D$9:$D$579,MATCH(AK24,'Tabel 3.1'!$IV$9:$IV$579,0))</f>
        <v>Danske Invest - Kina</v>
      </c>
      <c r="B24" s="138">
        <v>201412</v>
      </c>
      <c r="C24" s="138">
        <v>11005</v>
      </c>
      <c r="D24" s="138">
        <v>41</v>
      </c>
      <c r="E24" s="139">
        <v>467272000</v>
      </c>
      <c r="F24" s="139">
        <v>4705000</v>
      </c>
      <c r="G24" s="139">
        <v>4705000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460448000</v>
      </c>
      <c r="N24" s="139">
        <v>0</v>
      </c>
      <c r="O24" s="139">
        <v>460448000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2119000</v>
      </c>
      <c r="AA24" s="139">
        <v>467272000</v>
      </c>
      <c r="AB24" s="139">
        <v>0</v>
      </c>
      <c r="AC24" s="139">
        <v>0</v>
      </c>
      <c r="AD24" s="139">
        <v>0</v>
      </c>
      <c r="AE24" s="139">
        <v>464318000</v>
      </c>
      <c r="AF24" s="139">
        <v>0</v>
      </c>
      <c r="AG24" s="139">
        <v>0</v>
      </c>
      <c r="AH24" s="139">
        <v>0</v>
      </c>
      <c r="AI24" s="139">
        <v>2954000</v>
      </c>
      <c r="AJ24" s="140" t="s">
        <v>794</v>
      </c>
      <c r="AK24" s="138">
        <v>11005041</v>
      </c>
      <c r="AL24" s="114"/>
      <c r="AM24" s="113"/>
    </row>
    <row r="25" spans="1:39" ht="15">
      <c r="A25" s="109" t="str">
        <f>INDEX('Tabel 3.1'!$C$9:$C$579,MATCH(AK25,'Tabel 3.1'!$IV$9:$IV$579,0))&amp;" - "&amp;INDEX('Tabel 3.1'!$D$9:$D$579,MATCH(AK25,'Tabel 3.1'!$IV$9:$IV$579,0))</f>
        <v>Danske Invest - Danske Korte Obligationer</v>
      </c>
      <c r="B25" s="138">
        <v>201412</v>
      </c>
      <c r="C25" s="138">
        <v>11005</v>
      </c>
      <c r="D25" s="138">
        <v>43</v>
      </c>
      <c r="E25" s="139">
        <v>3421446000</v>
      </c>
      <c r="F25" s="139">
        <v>679000</v>
      </c>
      <c r="G25" s="139">
        <v>679000</v>
      </c>
      <c r="H25" s="139">
        <v>0</v>
      </c>
      <c r="I25" s="139">
        <v>3400249000</v>
      </c>
      <c r="J25" s="139">
        <v>3194861000</v>
      </c>
      <c r="K25" s="139">
        <v>205388000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234000</v>
      </c>
      <c r="W25" s="139">
        <v>234000</v>
      </c>
      <c r="X25" s="139">
        <v>0</v>
      </c>
      <c r="Y25" s="139">
        <v>0</v>
      </c>
      <c r="Z25" s="139">
        <v>20284000</v>
      </c>
      <c r="AA25" s="139">
        <v>3421446000</v>
      </c>
      <c r="AB25" s="139">
        <v>0</v>
      </c>
      <c r="AC25" s="139">
        <v>0</v>
      </c>
      <c r="AD25" s="139">
        <v>0</v>
      </c>
      <c r="AE25" s="139">
        <v>3419509000</v>
      </c>
      <c r="AF25" s="139">
        <v>43000</v>
      </c>
      <c r="AG25" s="139">
        <v>0</v>
      </c>
      <c r="AH25" s="139">
        <v>43000</v>
      </c>
      <c r="AI25" s="139">
        <v>1894000</v>
      </c>
      <c r="AJ25" s="140" t="s">
        <v>794</v>
      </c>
      <c r="AK25" s="138">
        <v>11005043</v>
      </c>
      <c r="AL25" s="114"/>
      <c r="AM25" s="113"/>
    </row>
    <row r="26" spans="1:39" ht="15">
      <c r="A26" s="109" t="str">
        <f>INDEX('Tabel 3.1'!$C$9:$C$579,MATCH(AK26,'Tabel 3.1'!$IV$9:$IV$579,0))&amp;" - "&amp;INDEX('Tabel 3.1'!$D$9:$D$579,MATCH(AK26,'Tabel 3.1'!$IV$9:$IV$579,0))</f>
        <v>Danske Invest - Europa Valutasikret - Akkumulerende</v>
      </c>
      <c r="B26" s="138">
        <v>201412</v>
      </c>
      <c r="C26" s="138">
        <v>11005</v>
      </c>
      <c r="D26" s="138">
        <v>44</v>
      </c>
      <c r="E26" s="139">
        <v>500165000</v>
      </c>
      <c r="F26" s="139">
        <v>9065000</v>
      </c>
      <c r="G26" s="139">
        <v>9065000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488609000</v>
      </c>
      <c r="N26" s="139">
        <v>34170000</v>
      </c>
      <c r="O26" s="139">
        <v>454439000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40000</v>
      </c>
      <c r="W26" s="139">
        <v>0</v>
      </c>
      <c r="X26" s="139">
        <v>40000</v>
      </c>
      <c r="Y26" s="139">
        <v>0</v>
      </c>
      <c r="Z26" s="139">
        <v>2450000</v>
      </c>
      <c r="AA26" s="139">
        <v>500165000</v>
      </c>
      <c r="AB26" s="139">
        <v>0</v>
      </c>
      <c r="AC26" s="139">
        <v>0</v>
      </c>
      <c r="AD26" s="139">
        <v>0</v>
      </c>
      <c r="AE26" s="139">
        <v>496657000</v>
      </c>
      <c r="AF26" s="139">
        <v>3167000</v>
      </c>
      <c r="AG26" s="139">
        <v>0</v>
      </c>
      <c r="AH26" s="139">
        <v>3167000</v>
      </c>
      <c r="AI26" s="139">
        <v>341000</v>
      </c>
      <c r="AJ26" s="140" t="s">
        <v>794</v>
      </c>
      <c r="AK26" s="138">
        <v>11005044</v>
      </c>
      <c r="AL26" s="114"/>
      <c r="AM26" s="113"/>
    </row>
    <row r="27" spans="1:39" ht="15">
      <c r="A27" s="109" t="str">
        <f>INDEX('Tabel 3.1'!$C$9:$C$579,MATCH(AK27,'Tabel 3.1'!$IV$9:$IV$579,0))&amp;" - "&amp;INDEX('Tabel 3.1'!$D$9:$D$579,MATCH(AK27,'Tabel 3.1'!$IV$9:$IV$579,0))</f>
        <v>Danske Invest - USA - Akkumulerende KL</v>
      </c>
      <c r="B27" s="138">
        <v>201412</v>
      </c>
      <c r="C27" s="138">
        <v>11005</v>
      </c>
      <c r="D27" s="138">
        <v>45</v>
      </c>
      <c r="E27" s="139">
        <v>4184760000</v>
      </c>
      <c r="F27" s="139">
        <v>145741000</v>
      </c>
      <c r="G27" s="139">
        <v>145741000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4028610000</v>
      </c>
      <c r="N27" s="139">
        <v>0</v>
      </c>
      <c r="O27" s="139">
        <v>4028610000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10408000</v>
      </c>
      <c r="AA27" s="139">
        <v>4184760000</v>
      </c>
      <c r="AB27" s="139">
        <v>0</v>
      </c>
      <c r="AC27" s="139">
        <v>0</v>
      </c>
      <c r="AD27" s="139">
        <v>0</v>
      </c>
      <c r="AE27" s="139">
        <v>4149377000</v>
      </c>
      <c r="AF27" s="139">
        <v>28094000</v>
      </c>
      <c r="AG27" s="139">
        <v>0</v>
      </c>
      <c r="AH27" s="139">
        <v>28094000</v>
      </c>
      <c r="AI27" s="139">
        <v>7290000</v>
      </c>
      <c r="AJ27" s="140" t="s">
        <v>794</v>
      </c>
      <c r="AK27" s="138">
        <v>11005045</v>
      </c>
      <c r="AL27" s="114"/>
      <c r="AM27" s="113"/>
    </row>
    <row r="28" spans="1:39" ht="15">
      <c r="A28" s="109" t="str">
        <f>INDEX('Tabel 3.1'!$C$9:$C$579,MATCH(AK28,'Tabel 3.1'!$IV$9:$IV$579,0))&amp;" - "&amp;INDEX('Tabel 3.1'!$D$9:$D$579,MATCH(AK28,'Tabel 3.1'!$IV$9:$IV$579,0))</f>
        <v>Danske Invest - Mix - Akkumulerende</v>
      </c>
      <c r="B28" s="138">
        <v>201412</v>
      </c>
      <c r="C28" s="138">
        <v>11005</v>
      </c>
      <c r="D28" s="138">
        <v>46</v>
      </c>
      <c r="E28" s="139">
        <v>2244066000</v>
      </c>
      <c r="F28" s="139">
        <v>4624000</v>
      </c>
      <c r="G28" s="139">
        <v>4624000</v>
      </c>
      <c r="H28" s="139">
        <v>0</v>
      </c>
      <c r="I28" s="139">
        <v>1057520000</v>
      </c>
      <c r="J28" s="139">
        <v>1032345000</v>
      </c>
      <c r="K28" s="139">
        <v>25175000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1156028000</v>
      </c>
      <c r="T28" s="139">
        <v>1156028000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25895000</v>
      </c>
      <c r="AA28" s="139">
        <v>2244066000</v>
      </c>
      <c r="AB28" s="139">
        <v>0</v>
      </c>
      <c r="AC28" s="139">
        <v>0</v>
      </c>
      <c r="AD28" s="139">
        <v>0</v>
      </c>
      <c r="AE28" s="139">
        <v>2155368000</v>
      </c>
      <c r="AF28" s="139">
        <v>0</v>
      </c>
      <c r="AG28" s="139">
        <v>0</v>
      </c>
      <c r="AH28" s="139">
        <v>0</v>
      </c>
      <c r="AI28" s="139">
        <v>88699000</v>
      </c>
      <c r="AJ28" s="140" t="s">
        <v>794</v>
      </c>
      <c r="AK28" s="138">
        <v>11005046</v>
      </c>
      <c r="AL28" s="114"/>
      <c r="AM28" s="113"/>
    </row>
    <row r="29" spans="1:39" ht="15">
      <c r="A29" s="109" t="str">
        <f>INDEX('Tabel 3.1'!$C$9:$C$579,MATCH(AK29,'Tabel 3.1'!$IV$9:$IV$579,0))&amp;" - "&amp;INDEX('Tabel 3.1'!$D$9:$D$579,MATCH(AK29,'Tabel 3.1'!$IV$9:$IV$579,0))</f>
        <v>Danske Invest - Mix Obligationer - Akkumulerende</v>
      </c>
      <c r="B29" s="138">
        <v>201412</v>
      </c>
      <c r="C29" s="138">
        <v>11005</v>
      </c>
      <c r="D29" s="138">
        <v>47</v>
      </c>
      <c r="E29" s="139">
        <v>1034631000</v>
      </c>
      <c r="F29" s="139">
        <v>1818000</v>
      </c>
      <c r="G29" s="139">
        <v>1818000</v>
      </c>
      <c r="H29" s="139">
        <v>0</v>
      </c>
      <c r="I29" s="139">
        <v>769095000</v>
      </c>
      <c r="J29" s="139">
        <v>769095000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256022000</v>
      </c>
      <c r="T29" s="139">
        <v>256022000</v>
      </c>
      <c r="U29" s="139">
        <v>0</v>
      </c>
      <c r="V29" s="139">
        <v>5000</v>
      </c>
      <c r="W29" s="139">
        <v>0</v>
      </c>
      <c r="X29" s="139">
        <v>5000</v>
      </c>
      <c r="Y29" s="139">
        <v>0</v>
      </c>
      <c r="Z29" s="139">
        <v>7691000</v>
      </c>
      <c r="AA29" s="139">
        <v>1034631000</v>
      </c>
      <c r="AB29" s="139">
        <v>0</v>
      </c>
      <c r="AC29" s="139">
        <v>0</v>
      </c>
      <c r="AD29" s="139">
        <v>0</v>
      </c>
      <c r="AE29" s="139">
        <v>991342000</v>
      </c>
      <c r="AF29" s="139">
        <v>58000</v>
      </c>
      <c r="AG29" s="139">
        <v>0</v>
      </c>
      <c r="AH29" s="139">
        <v>58000</v>
      </c>
      <c r="AI29" s="139">
        <v>43230000</v>
      </c>
      <c r="AJ29" s="140" t="s">
        <v>794</v>
      </c>
      <c r="AK29" s="138">
        <v>11005047</v>
      </c>
      <c r="AL29" s="114"/>
      <c r="AM29" s="113"/>
    </row>
    <row r="30" spans="1:39" ht="15">
      <c r="A30" s="109" t="str">
        <f>INDEX('Tabel 3.1'!$C$9:$C$579,MATCH(AK30,'Tabel 3.1'!$IV$9:$IV$579,0))&amp;" - "&amp;INDEX('Tabel 3.1'!$D$9:$D$579,MATCH(AK30,'Tabel 3.1'!$IV$9:$IV$579,0))</f>
        <v>Danske Invest - Tyskland</v>
      </c>
      <c r="B30" s="138">
        <v>201412</v>
      </c>
      <c r="C30" s="138">
        <v>11005</v>
      </c>
      <c r="D30" s="138">
        <v>48</v>
      </c>
      <c r="E30" s="139">
        <v>1164172000</v>
      </c>
      <c r="F30" s="139">
        <v>28207000</v>
      </c>
      <c r="G30" s="139">
        <v>28207000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1124144000</v>
      </c>
      <c r="N30" s="139">
        <v>0</v>
      </c>
      <c r="O30" s="139">
        <v>1124144000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11821000</v>
      </c>
      <c r="AA30" s="139">
        <v>1164172000</v>
      </c>
      <c r="AB30" s="139">
        <v>0</v>
      </c>
      <c r="AC30" s="139">
        <v>0</v>
      </c>
      <c r="AD30" s="139">
        <v>0</v>
      </c>
      <c r="AE30" s="139">
        <v>1163270000</v>
      </c>
      <c r="AF30" s="139">
        <v>0</v>
      </c>
      <c r="AG30" s="139">
        <v>0</v>
      </c>
      <c r="AH30" s="139">
        <v>0</v>
      </c>
      <c r="AI30" s="139">
        <v>901000</v>
      </c>
      <c r="AJ30" s="140" t="s">
        <v>794</v>
      </c>
      <c r="AK30" s="138">
        <v>11005048</v>
      </c>
      <c r="AL30" s="114"/>
      <c r="AM30" s="113"/>
    </row>
    <row r="31" spans="1:39" ht="15">
      <c r="A31" s="109" t="str">
        <f>INDEX('Tabel 3.1'!$C$9:$C$579,MATCH(AK31,'Tabel 3.1'!$IV$9:$IV$579,0))&amp;" - "&amp;INDEX('Tabel 3.1'!$D$9:$D$579,MATCH(AK31,'Tabel 3.1'!$IV$9:$IV$579,0))</f>
        <v>Danske Invest - Nye Markeder Obligationer Lokal Valuta</v>
      </c>
      <c r="B31" s="138">
        <v>201412</v>
      </c>
      <c r="C31" s="138">
        <v>11005</v>
      </c>
      <c r="D31" s="138">
        <v>49</v>
      </c>
      <c r="E31" s="139">
        <v>6393398000</v>
      </c>
      <c r="F31" s="139">
        <v>298863000</v>
      </c>
      <c r="G31" s="139">
        <v>298863000</v>
      </c>
      <c r="H31" s="139">
        <v>0</v>
      </c>
      <c r="I31" s="139">
        <v>5876804000</v>
      </c>
      <c r="J31" s="139">
        <v>0</v>
      </c>
      <c r="K31" s="139">
        <v>5850185000</v>
      </c>
      <c r="L31" s="139">
        <v>26619000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104806000</v>
      </c>
      <c r="W31" s="139">
        <v>0</v>
      </c>
      <c r="X31" s="139">
        <v>104806000</v>
      </c>
      <c r="Y31" s="139">
        <v>0</v>
      </c>
      <c r="Z31" s="139">
        <v>112926000</v>
      </c>
      <c r="AA31" s="139">
        <v>6393398000</v>
      </c>
      <c r="AB31" s="139">
        <v>0</v>
      </c>
      <c r="AC31" s="139">
        <v>0</v>
      </c>
      <c r="AD31" s="139">
        <v>0</v>
      </c>
      <c r="AE31" s="139">
        <v>6237948000</v>
      </c>
      <c r="AF31" s="139">
        <v>136671000</v>
      </c>
      <c r="AG31" s="139">
        <v>0</v>
      </c>
      <c r="AH31" s="139">
        <v>136671000</v>
      </c>
      <c r="AI31" s="139">
        <v>18779000</v>
      </c>
      <c r="AJ31" s="140" t="s">
        <v>794</v>
      </c>
      <c r="AK31" s="138">
        <v>11005049</v>
      </c>
      <c r="AL31" s="114"/>
      <c r="AM31" s="113"/>
    </row>
    <row r="32" spans="1:39" ht="15">
      <c r="A32" s="109" t="str">
        <f>INDEX('Tabel 3.1'!$C$9:$C$579,MATCH(AK32,'Tabel 3.1'!$IV$9:$IV$579,0))&amp;" - "&amp;INDEX('Tabel 3.1'!$D$9:$D$579,MATCH(AK32,'Tabel 3.1'!$IV$9:$IV$579,0))</f>
        <v>Danske Invest - Nye Markeder - Akkumulerende KL</v>
      </c>
      <c r="B32" s="138">
        <v>201412</v>
      </c>
      <c r="C32" s="138">
        <v>11005</v>
      </c>
      <c r="D32" s="138">
        <v>50</v>
      </c>
      <c r="E32" s="139">
        <v>1337021000</v>
      </c>
      <c r="F32" s="139">
        <v>38572000</v>
      </c>
      <c r="G32" s="139">
        <v>38572000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1293090000</v>
      </c>
      <c r="N32" s="139">
        <v>0</v>
      </c>
      <c r="O32" s="139">
        <v>1293090000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5359000</v>
      </c>
      <c r="AA32" s="139">
        <v>1337021000</v>
      </c>
      <c r="AB32" s="139">
        <v>0</v>
      </c>
      <c r="AC32" s="139">
        <v>0</v>
      </c>
      <c r="AD32" s="139">
        <v>0</v>
      </c>
      <c r="AE32" s="139">
        <v>1332386000</v>
      </c>
      <c r="AF32" s="139">
        <v>0</v>
      </c>
      <c r="AG32" s="139">
        <v>0</v>
      </c>
      <c r="AH32" s="139">
        <v>0</v>
      </c>
      <c r="AI32" s="139">
        <v>4635000</v>
      </c>
      <c r="AJ32" s="140" t="s">
        <v>794</v>
      </c>
      <c r="AK32" s="138">
        <v>11005050</v>
      </c>
      <c r="AL32" s="114"/>
      <c r="AM32" s="113"/>
    </row>
    <row r="33" spans="1:39" ht="15">
      <c r="A33" s="109" t="str">
        <f>INDEX('Tabel 3.1'!$C$9:$C$579,MATCH(AK33,'Tabel 3.1'!$IV$9:$IV$579,0))&amp;" - "&amp;INDEX('Tabel 3.1'!$D$9:$D$579,MATCH(AK33,'Tabel 3.1'!$IV$9:$IV$579,0))</f>
        <v>Danske Invest - Europa Højt Udbytte - Akkumulerende KL</v>
      </c>
      <c r="B33" s="138">
        <v>201412</v>
      </c>
      <c r="C33" s="138">
        <v>11005</v>
      </c>
      <c r="D33" s="138">
        <v>51</v>
      </c>
      <c r="E33" s="139">
        <v>786037000</v>
      </c>
      <c r="F33" s="139">
        <v>16261000</v>
      </c>
      <c r="G33" s="139">
        <v>16261000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763310000</v>
      </c>
      <c r="N33" s="139">
        <v>0</v>
      </c>
      <c r="O33" s="139">
        <v>763310000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6466000</v>
      </c>
      <c r="AA33" s="139">
        <v>786037000</v>
      </c>
      <c r="AB33" s="139">
        <v>0</v>
      </c>
      <c r="AC33" s="139">
        <v>0</v>
      </c>
      <c r="AD33" s="139">
        <v>0</v>
      </c>
      <c r="AE33" s="139">
        <v>785436000</v>
      </c>
      <c r="AF33" s="139">
        <v>0</v>
      </c>
      <c r="AG33" s="139">
        <v>0</v>
      </c>
      <c r="AH33" s="139">
        <v>0</v>
      </c>
      <c r="AI33" s="139">
        <v>601000</v>
      </c>
      <c r="AJ33" s="140" t="s">
        <v>794</v>
      </c>
      <c r="AK33" s="138">
        <v>11005051</v>
      </c>
      <c r="AL33" s="114"/>
      <c r="AM33" s="113"/>
    </row>
    <row r="34" spans="1:39" ht="15">
      <c r="A34" s="109" t="str">
        <f>INDEX('Tabel 3.1'!$C$9:$C$579,MATCH(AK34,'Tabel 3.1'!$IV$9:$IV$579,0))&amp;" - "&amp;INDEX('Tabel 3.1'!$D$9:$D$579,MATCH(AK34,'Tabel 3.1'!$IV$9:$IV$579,0))</f>
        <v>Danske Invest - Fonde</v>
      </c>
      <c r="B34" s="138">
        <v>201412</v>
      </c>
      <c r="C34" s="138">
        <v>11005</v>
      </c>
      <c r="D34" s="138">
        <v>52</v>
      </c>
      <c r="E34" s="139">
        <v>2655627000</v>
      </c>
      <c r="F34" s="139">
        <v>1482000</v>
      </c>
      <c r="G34" s="139">
        <v>1482000</v>
      </c>
      <c r="H34" s="139">
        <v>0</v>
      </c>
      <c r="I34" s="139">
        <v>2636921000</v>
      </c>
      <c r="J34" s="139">
        <v>2636921000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17224000</v>
      </c>
      <c r="AA34" s="139">
        <v>2655627000</v>
      </c>
      <c r="AB34" s="139">
        <v>0</v>
      </c>
      <c r="AC34" s="139">
        <v>0</v>
      </c>
      <c r="AD34" s="139">
        <v>0</v>
      </c>
      <c r="AE34" s="139">
        <v>2430777000</v>
      </c>
      <c r="AF34" s="139">
        <v>0</v>
      </c>
      <c r="AG34" s="139">
        <v>0</v>
      </c>
      <c r="AH34" s="139">
        <v>0</v>
      </c>
      <c r="AI34" s="139">
        <v>224850000</v>
      </c>
      <c r="AJ34" s="140" t="s">
        <v>794</v>
      </c>
      <c r="AK34" s="138">
        <v>11005052</v>
      </c>
      <c r="AL34" s="114"/>
      <c r="AM34" s="113"/>
    </row>
    <row r="35" spans="1:39" ht="15">
      <c r="A35" s="109" t="str">
        <f>INDEX('Tabel 3.1'!$C$9:$C$579,MATCH(AK35,'Tabel 3.1'!$IV$9:$IV$579,0))&amp;" - "&amp;INDEX('Tabel 3.1'!$D$9:$D$579,MATCH(AK35,'Tabel 3.1'!$IV$9:$IV$579,0))</f>
        <v>Danske Invest - Udenlandske Obligationsmarkeder</v>
      </c>
      <c r="B35" s="138">
        <v>201412</v>
      </c>
      <c r="C35" s="138">
        <v>11005</v>
      </c>
      <c r="D35" s="138">
        <v>54</v>
      </c>
      <c r="E35" s="139">
        <v>1181590000</v>
      </c>
      <c r="F35" s="139">
        <v>15540000</v>
      </c>
      <c r="G35" s="139">
        <v>15540000</v>
      </c>
      <c r="H35" s="139">
        <v>0</v>
      </c>
      <c r="I35" s="139">
        <v>728566000</v>
      </c>
      <c r="J35" s="139">
        <v>32725000</v>
      </c>
      <c r="K35" s="139">
        <v>695840000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419255000</v>
      </c>
      <c r="T35" s="139">
        <v>419255000</v>
      </c>
      <c r="U35" s="139">
        <v>0</v>
      </c>
      <c r="V35" s="139">
        <v>520000</v>
      </c>
      <c r="W35" s="139">
        <v>0</v>
      </c>
      <c r="X35" s="139">
        <v>520000</v>
      </c>
      <c r="Y35" s="139">
        <v>0</v>
      </c>
      <c r="Z35" s="139">
        <v>17710000</v>
      </c>
      <c r="AA35" s="139">
        <v>1181590000</v>
      </c>
      <c r="AB35" s="139">
        <v>0</v>
      </c>
      <c r="AC35" s="139">
        <v>0</v>
      </c>
      <c r="AD35" s="139">
        <v>0</v>
      </c>
      <c r="AE35" s="139">
        <v>1169786000</v>
      </c>
      <c r="AF35" s="139">
        <v>5453000</v>
      </c>
      <c r="AG35" s="139">
        <v>0</v>
      </c>
      <c r="AH35" s="139">
        <v>5453000</v>
      </c>
      <c r="AI35" s="139">
        <v>6351000</v>
      </c>
      <c r="AJ35" s="140" t="s">
        <v>794</v>
      </c>
      <c r="AK35" s="138">
        <v>11005054</v>
      </c>
      <c r="AL35" s="114"/>
      <c r="AM35" s="113"/>
    </row>
    <row r="36" spans="1:39" ht="15">
      <c r="A36" s="109" t="str">
        <f>INDEX('Tabel 3.1'!$C$9:$C$579,MATCH(AK36,'Tabel 3.1'!$IV$9:$IV$579,0))&amp;" - "&amp;INDEX('Tabel 3.1'!$D$9:$D$579,MATCH(AK36,'Tabel 3.1'!$IV$9:$IV$579,0))</f>
        <v>Danske Invest - Global Indeks</v>
      </c>
      <c r="B36" s="138">
        <v>201412</v>
      </c>
      <c r="C36" s="138">
        <v>11005</v>
      </c>
      <c r="D36" s="138">
        <v>56</v>
      </c>
      <c r="E36" s="139">
        <v>2657638000</v>
      </c>
      <c r="F36" s="139">
        <v>6997000</v>
      </c>
      <c r="G36" s="139">
        <v>6997000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2645217000</v>
      </c>
      <c r="N36" s="139">
        <v>16319000</v>
      </c>
      <c r="O36" s="139">
        <v>2628898000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5424000</v>
      </c>
      <c r="AA36" s="139">
        <v>2657638000</v>
      </c>
      <c r="AB36" s="139">
        <v>0</v>
      </c>
      <c r="AC36" s="139">
        <v>0</v>
      </c>
      <c r="AD36" s="139">
        <v>0</v>
      </c>
      <c r="AE36" s="139">
        <v>2656781000</v>
      </c>
      <c r="AF36" s="139">
        <v>0</v>
      </c>
      <c r="AG36" s="139">
        <v>0</v>
      </c>
      <c r="AH36" s="139">
        <v>0</v>
      </c>
      <c r="AI36" s="139">
        <v>858000</v>
      </c>
      <c r="AJ36" s="140" t="s">
        <v>794</v>
      </c>
      <c r="AK36" s="138">
        <v>11005056</v>
      </c>
      <c r="AL36" s="114"/>
      <c r="AM36" s="113"/>
    </row>
    <row r="37" spans="1:39" ht="15">
      <c r="A37" s="109" t="str">
        <f>INDEX('Tabel 3.1'!$C$9:$C$579,MATCH(AK37,'Tabel 3.1'!$IV$9:$IV$579,0))&amp;" - "&amp;INDEX('Tabel 3.1'!$D$9:$D$579,MATCH(AK37,'Tabel 3.1'!$IV$9:$IV$579,0))</f>
        <v>Danske Invest - Danmark Indeks</v>
      </c>
      <c r="B37" s="138">
        <v>201412</v>
      </c>
      <c r="C37" s="138">
        <v>11005</v>
      </c>
      <c r="D37" s="138">
        <v>58</v>
      </c>
      <c r="E37" s="139">
        <v>692095000</v>
      </c>
      <c r="F37" s="139">
        <v>4017000</v>
      </c>
      <c r="G37" s="139">
        <v>4017000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687643000</v>
      </c>
      <c r="N37" s="139">
        <v>664561000</v>
      </c>
      <c r="O37" s="139">
        <v>22558000</v>
      </c>
      <c r="P37" s="139">
        <v>525000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435000</v>
      </c>
      <c r="AA37" s="139">
        <v>692095000</v>
      </c>
      <c r="AB37" s="139">
        <v>0</v>
      </c>
      <c r="AC37" s="139">
        <v>0</v>
      </c>
      <c r="AD37" s="139">
        <v>0</v>
      </c>
      <c r="AE37" s="139">
        <v>691888000</v>
      </c>
      <c r="AF37" s="139">
        <v>0</v>
      </c>
      <c r="AG37" s="139">
        <v>0</v>
      </c>
      <c r="AH37" s="139">
        <v>0</v>
      </c>
      <c r="AI37" s="139">
        <v>208000</v>
      </c>
      <c r="AJ37" s="140" t="s">
        <v>794</v>
      </c>
      <c r="AK37" s="138">
        <v>11005058</v>
      </c>
      <c r="AL37" s="114"/>
      <c r="AM37" s="113"/>
    </row>
    <row r="38" spans="1:39" ht="15">
      <c r="A38" s="109" t="str">
        <f>INDEX('Tabel 3.1'!$C$9:$C$579,MATCH(AK38,'Tabel 3.1'!$IV$9:$IV$579,0))&amp;" - "&amp;INDEX('Tabel 3.1'!$D$9:$D$579,MATCH(AK38,'Tabel 3.1'!$IV$9:$IV$579,0))</f>
        <v>Danske Invest - Europa Indeks</v>
      </c>
      <c r="B38" s="138">
        <v>201412</v>
      </c>
      <c r="C38" s="138">
        <v>11005</v>
      </c>
      <c r="D38" s="138">
        <v>59</v>
      </c>
      <c r="E38" s="139">
        <v>378473000</v>
      </c>
      <c r="F38" s="139">
        <v>3476000</v>
      </c>
      <c r="G38" s="139">
        <v>3476000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371406000</v>
      </c>
      <c r="N38" s="139">
        <v>8732000</v>
      </c>
      <c r="O38" s="139">
        <v>362673000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  <c r="X38" s="139">
        <v>0</v>
      </c>
      <c r="Y38" s="139">
        <v>0</v>
      </c>
      <c r="Z38" s="139">
        <v>3591000</v>
      </c>
      <c r="AA38" s="139">
        <v>378473000</v>
      </c>
      <c r="AB38" s="139">
        <v>0</v>
      </c>
      <c r="AC38" s="139">
        <v>0</v>
      </c>
      <c r="AD38" s="139">
        <v>0</v>
      </c>
      <c r="AE38" s="139">
        <v>378342000</v>
      </c>
      <c r="AF38" s="139">
        <v>0</v>
      </c>
      <c r="AG38" s="139">
        <v>0</v>
      </c>
      <c r="AH38" s="139">
        <v>0</v>
      </c>
      <c r="AI38" s="139">
        <v>131000</v>
      </c>
      <c r="AJ38" s="140" t="s">
        <v>794</v>
      </c>
      <c r="AK38" s="138">
        <v>11005059</v>
      </c>
      <c r="AL38" s="114"/>
      <c r="AM38" s="113"/>
    </row>
    <row r="39" spans="1:39" ht="15">
      <c r="A39" s="109" t="str">
        <f>INDEX('Tabel 3.1'!$C$9:$C$579,MATCH(AK39,'Tabel 3.1'!$IV$9:$IV$579,0))&amp;" - "&amp;INDEX('Tabel 3.1'!$D$9:$D$579,MATCH(AK39,'Tabel 3.1'!$IV$9:$IV$579,0))</f>
        <v>Danske Invest - Fjernøsten Indeks</v>
      </c>
      <c r="B39" s="138">
        <v>201412</v>
      </c>
      <c r="C39" s="138">
        <v>11005</v>
      </c>
      <c r="D39" s="138">
        <v>61</v>
      </c>
      <c r="E39" s="139">
        <v>125000000</v>
      </c>
      <c r="F39" s="139">
        <v>721000</v>
      </c>
      <c r="G39" s="139">
        <v>721000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124238000</v>
      </c>
      <c r="N39" s="139">
        <v>0</v>
      </c>
      <c r="O39" s="139">
        <v>124238000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41000</v>
      </c>
      <c r="AA39" s="139">
        <v>125000000</v>
      </c>
      <c r="AB39" s="139">
        <v>0</v>
      </c>
      <c r="AC39" s="139">
        <v>0</v>
      </c>
      <c r="AD39" s="139">
        <v>0</v>
      </c>
      <c r="AE39" s="139">
        <v>124960000</v>
      </c>
      <c r="AF39" s="139">
        <v>0</v>
      </c>
      <c r="AG39" s="139">
        <v>0</v>
      </c>
      <c r="AH39" s="139">
        <v>0</v>
      </c>
      <c r="AI39" s="139">
        <v>40000</v>
      </c>
      <c r="AJ39" s="140" t="s">
        <v>794</v>
      </c>
      <c r="AK39" s="138">
        <v>11005061</v>
      </c>
      <c r="AL39" s="114"/>
      <c r="AM39" s="113"/>
    </row>
    <row r="40" spans="1:39" ht="15">
      <c r="A40" s="109" t="str">
        <f>INDEX('Tabel 3.1'!$C$9:$C$579,MATCH(AK40,'Tabel 3.1'!$IV$9:$IV$579,0))&amp;" - "&amp;INDEX('Tabel 3.1'!$D$9:$D$579,MATCH(AK40,'Tabel 3.1'!$IV$9:$IV$579,0))</f>
        <v>Danske Invest - Norden Indeks</v>
      </c>
      <c r="B40" s="138">
        <v>201412</v>
      </c>
      <c r="C40" s="138">
        <v>11005</v>
      </c>
      <c r="D40" s="138">
        <v>64</v>
      </c>
      <c r="E40" s="139">
        <v>527381000</v>
      </c>
      <c r="F40" s="139">
        <v>2981000</v>
      </c>
      <c r="G40" s="139">
        <v>2981000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524353000</v>
      </c>
      <c r="N40" s="139">
        <v>115155000</v>
      </c>
      <c r="O40" s="139">
        <v>409198000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0</v>
      </c>
      <c r="V40" s="139">
        <v>0</v>
      </c>
      <c r="W40" s="139">
        <v>0</v>
      </c>
      <c r="X40" s="139">
        <v>0</v>
      </c>
      <c r="Y40" s="139">
        <v>0</v>
      </c>
      <c r="Z40" s="139">
        <v>47000</v>
      </c>
      <c r="AA40" s="139">
        <v>527381000</v>
      </c>
      <c r="AB40" s="139">
        <v>0</v>
      </c>
      <c r="AC40" s="139">
        <v>0</v>
      </c>
      <c r="AD40" s="139">
        <v>0</v>
      </c>
      <c r="AE40" s="139">
        <v>527210000</v>
      </c>
      <c r="AF40" s="139">
        <v>0</v>
      </c>
      <c r="AG40" s="139">
        <v>0</v>
      </c>
      <c r="AH40" s="139">
        <v>0</v>
      </c>
      <c r="AI40" s="139">
        <v>170000</v>
      </c>
      <c r="AJ40" s="140" t="s">
        <v>794</v>
      </c>
      <c r="AK40" s="138">
        <v>11005064</v>
      </c>
      <c r="AL40" s="114"/>
      <c r="AM40" s="113"/>
    </row>
    <row r="41" spans="1:39" ht="15">
      <c r="A41" s="109" t="str">
        <f>INDEX('Tabel 3.1'!$C$9:$C$579,MATCH(AK41,'Tabel 3.1'!$IV$9:$IV$579,0))&amp;" - "&amp;INDEX('Tabel 3.1'!$D$9:$D$579,MATCH(AK41,'Tabel 3.1'!$IV$9:$IV$579,0))</f>
        <v>Danske Invest - Global Indeks Valutasikret - Akkumulerende KL</v>
      </c>
      <c r="B41" s="138">
        <v>201412</v>
      </c>
      <c r="C41" s="138">
        <v>11005</v>
      </c>
      <c r="D41" s="138">
        <v>65</v>
      </c>
      <c r="E41" s="139">
        <v>215515000</v>
      </c>
      <c r="F41" s="139">
        <v>660000</v>
      </c>
      <c r="G41" s="139">
        <v>660000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214346000</v>
      </c>
      <c r="N41" s="139">
        <v>1290000</v>
      </c>
      <c r="O41" s="139">
        <v>213056000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28000</v>
      </c>
      <c r="W41" s="139">
        <v>0</v>
      </c>
      <c r="X41" s="139">
        <v>28000</v>
      </c>
      <c r="Y41" s="139">
        <v>0</v>
      </c>
      <c r="Z41" s="139">
        <v>481000</v>
      </c>
      <c r="AA41" s="139">
        <v>215515000</v>
      </c>
      <c r="AB41" s="139">
        <v>0</v>
      </c>
      <c r="AC41" s="139">
        <v>0</v>
      </c>
      <c r="AD41" s="139">
        <v>0</v>
      </c>
      <c r="AE41" s="139">
        <v>212219000</v>
      </c>
      <c r="AF41" s="139">
        <v>3228000</v>
      </c>
      <c r="AG41" s="139">
        <v>0</v>
      </c>
      <c r="AH41" s="139">
        <v>3228000</v>
      </c>
      <c r="AI41" s="139">
        <v>69000</v>
      </c>
      <c r="AJ41" s="140" t="s">
        <v>794</v>
      </c>
      <c r="AK41" s="138">
        <v>11005065</v>
      </c>
      <c r="AL41" s="114"/>
      <c r="AM41" s="113"/>
    </row>
    <row r="42" spans="1:39" ht="15">
      <c r="A42" s="109" t="str">
        <f>INDEX('Tabel 3.1'!$C$9:$C$579,MATCH(AK42,'Tabel 3.1'!$IV$9:$IV$579,0))&amp;" - "&amp;INDEX('Tabel 3.1'!$D$9:$D$579,MATCH(AK42,'Tabel 3.1'!$IV$9:$IV$579,0))</f>
        <v>Danske Invest - Global Indeks 2</v>
      </c>
      <c r="B42" s="138">
        <v>201412</v>
      </c>
      <c r="C42" s="138">
        <v>11005</v>
      </c>
      <c r="D42" s="138">
        <v>66</v>
      </c>
      <c r="E42" s="139">
        <v>471966000</v>
      </c>
      <c r="F42" s="139">
        <v>382000</v>
      </c>
      <c r="G42" s="139">
        <v>382000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470310000</v>
      </c>
      <c r="N42" s="139">
        <v>2303000</v>
      </c>
      <c r="O42" s="139">
        <v>468007000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0</v>
      </c>
      <c r="V42" s="139">
        <v>0</v>
      </c>
      <c r="W42" s="139">
        <v>0</v>
      </c>
      <c r="X42" s="139">
        <v>0</v>
      </c>
      <c r="Y42" s="139">
        <v>0</v>
      </c>
      <c r="Z42" s="139">
        <v>1274000</v>
      </c>
      <c r="AA42" s="139">
        <v>471966000</v>
      </c>
      <c r="AB42" s="139">
        <v>0</v>
      </c>
      <c r="AC42" s="139">
        <v>0</v>
      </c>
      <c r="AD42" s="139">
        <v>0</v>
      </c>
      <c r="AE42" s="139">
        <v>471813000</v>
      </c>
      <c r="AF42" s="139">
        <v>0</v>
      </c>
      <c r="AG42" s="139">
        <v>0</v>
      </c>
      <c r="AH42" s="139">
        <v>0</v>
      </c>
      <c r="AI42" s="139">
        <v>153000</v>
      </c>
      <c r="AJ42" s="140" t="s">
        <v>794</v>
      </c>
      <c r="AK42" s="138">
        <v>11005066</v>
      </c>
      <c r="AL42" s="114"/>
      <c r="AM42" s="113"/>
    </row>
    <row r="43" spans="1:39" ht="15">
      <c r="A43" s="109" t="str">
        <f>INDEX('Tabel 3.1'!$C$9:$C$579,MATCH(AK43,'Tabel 3.1'!$IV$9:$IV$579,0))&amp;" - "&amp;INDEX('Tabel 3.1'!$D$9:$D$579,MATCH(AK43,'Tabel 3.1'!$IV$9:$IV$579,0))</f>
        <v>Danske Invest - Globale Lange Indeksobligationer - Akkumulerende KL</v>
      </c>
      <c r="B43" s="138">
        <v>201412</v>
      </c>
      <c r="C43" s="138">
        <v>11005</v>
      </c>
      <c r="D43" s="138">
        <v>70</v>
      </c>
      <c r="E43" s="139">
        <v>1870603000</v>
      </c>
      <c r="F43" s="139">
        <v>5900000</v>
      </c>
      <c r="G43" s="139">
        <v>5900000</v>
      </c>
      <c r="H43" s="139">
        <v>0</v>
      </c>
      <c r="I43" s="139">
        <v>1856245000</v>
      </c>
      <c r="J43" s="139">
        <v>29885000</v>
      </c>
      <c r="K43" s="139">
        <v>1782377000</v>
      </c>
      <c r="L43" s="139">
        <v>43984000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-239454000</v>
      </c>
      <c r="U43" s="139">
        <v>239454000</v>
      </c>
      <c r="V43" s="139">
        <v>944000</v>
      </c>
      <c r="W43" s="139">
        <v>0</v>
      </c>
      <c r="X43" s="139">
        <v>944000</v>
      </c>
      <c r="Y43" s="139">
        <v>0</v>
      </c>
      <c r="Z43" s="139">
        <v>7514000</v>
      </c>
      <c r="AA43" s="139">
        <v>1870603000</v>
      </c>
      <c r="AB43" s="139">
        <v>0</v>
      </c>
      <c r="AC43" s="139">
        <v>0</v>
      </c>
      <c r="AD43" s="139">
        <v>0</v>
      </c>
      <c r="AE43" s="139">
        <v>1841626000</v>
      </c>
      <c r="AF43" s="139">
        <v>28341000</v>
      </c>
      <c r="AG43" s="139">
        <v>0</v>
      </c>
      <c r="AH43" s="139">
        <v>28341000</v>
      </c>
      <c r="AI43" s="139">
        <v>636000</v>
      </c>
      <c r="AJ43" s="140" t="s">
        <v>794</v>
      </c>
      <c r="AK43" s="138">
        <v>11005070</v>
      </c>
      <c r="AL43" s="114"/>
      <c r="AM43" s="113"/>
    </row>
    <row r="44" spans="1:39" ht="15">
      <c r="A44" s="109" t="str">
        <f>INDEX('Tabel 3.1'!$C$9:$C$579,MATCH(AK44,'Tabel 3.1'!$IV$9:$IV$579,0))&amp;" - "&amp;INDEX('Tabel 3.1'!$D$9:$D$579,MATCH(AK44,'Tabel 3.1'!$IV$9:$IV$579,0))</f>
        <v>Danske Invest - KlimaTrends</v>
      </c>
      <c r="B44" s="138">
        <v>201412</v>
      </c>
      <c r="C44" s="138">
        <v>11005</v>
      </c>
      <c r="D44" s="138">
        <v>71</v>
      </c>
      <c r="E44" s="139">
        <v>164030000</v>
      </c>
      <c r="F44" s="139">
        <v>2678000</v>
      </c>
      <c r="G44" s="139">
        <v>2678000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160989000</v>
      </c>
      <c r="N44" s="139">
        <v>2293000</v>
      </c>
      <c r="O44" s="139">
        <v>158696000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363000</v>
      </c>
      <c r="AA44" s="139">
        <v>164030000</v>
      </c>
      <c r="AB44" s="139">
        <v>0</v>
      </c>
      <c r="AC44" s="139">
        <v>0</v>
      </c>
      <c r="AD44" s="139">
        <v>0</v>
      </c>
      <c r="AE44" s="139">
        <v>163909000</v>
      </c>
      <c r="AF44" s="139">
        <v>0</v>
      </c>
      <c r="AG44" s="139">
        <v>0</v>
      </c>
      <c r="AH44" s="139">
        <v>0</v>
      </c>
      <c r="AI44" s="139">
        <v>121000</v>
      </c>
      <c r="AJ44" s="140" t="s">
        <v>794</v>
      </c>
      <c r="AK44" s="138">
        <v>11005071</v>
      </c>
      <c r="AL44" s="114"/>
      <c r="AM44" s="113"/>
    </row>
    <row r="45" spans="1:39" ht="15">
      <c r="A45" s="109" t="str">
        <f>INDEX('Tabel 3.1'!$C$9:$C$579,MATCH(AK45,'Tabel 3.1'!$IV$9:$IV$579,0))&amp;" - "&amp;INDEX('Tabel 3.1'!$D$9:$D$579,MATCH(AK45,'Tabel 3.1'!$IV$9:$IV$579,0))</f>
        <v>Danske Invest - Globale Lange Indeksobligationer</v>
      </c>
      <c r="B45" s="138">
        <v>201412</v>
      </c>
      <c r="C45" s="138">
        <v>11005</v>
      </c>
      <c r="D45" s="138">
        <v>72</v>
      </c>
      <c r="E45" s="139">
        <v>1264265000</v>
      </c>
      <c r="F45" s="139">
        <v>11480000</v>
      </c>
      <c r="G45" s="139">
        <v>11480000</v>
      </c>
      <c r="H45" s="139">
        <v>0</v>
      </c>
      <c r="I45" s="139">
        <v>1242310000</v>
      </c>
      <c r="J45" s="139">
        <v>22414000</v>
      </c>
      <c r="K45" s="139">
        <v>1190574000</v>
      </c>
      <c r="L45" s="139">
        <v>29323000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39">
        <v>464000</v>
      </c>
      <c r="W45" s="139">
        <v>0</v>
      </c>
      <c r="X45" s="139">
        <v>464000</v>
      </c>
      <c r="Y45" s="139">
        <v>0</v>
      </c>
      <c r="Z45" s="139">
        <v>10010000</v>
      </c>
      <c r="AA45" s="139">
        <v>1264265000</v>
      </c>
      <c r="AB45" s="139">
        <v>0</v>
      </c>
      <c r="AC45" s="139">
        <v>0</v>
      </c>
      <c r="AD45" s="139">
        <v>0</v>
      </c>
      <c r="AE45" s="139">
        <v>1235090000</v>
      </c>
      <c r="AF45" s="139">
        <v>18597000</v>
      </c>
      <c r="AG45" s="139">
        <v>0</v>
      </c>
      <c r="AH45" s="139">
        <v>18597000</v>
      </c>
      <c r="AI45" s="139">
        <v>10579000</v>
      </c>
      <c r="AJ45" s="140" t="s">
        <v>794</v>
      </c>
      <c r="AK45" s="138">
        <v>11005072</v>
      </c>
      <c r="AL45" s="114"/>
      <c r="AM45" s="113"/>
    </row>
    <row r="46" spans="1:39" ht="15">
      <c r="A46" s="109" t="str">
        <f>INDEX('Tabel 3.1'!$C$9:$C$579,MATCH(AK46,'Tabel 3.1'!$IV$9:$IV$579,0))&amp;" - "&amp;INDEX('Tabel 3.1'!$D$9:$D$579,MATCH(AK46,'Tabel 3.1'!$IV$9:$IV$579,0))</f>
        <v>Danske Invest - Europa Fokus - Akkumulerende KL</v>
      </c>
      <c r="B46" s="138">
        <v>201412</v>
      </c>
      <c r="C46" s="138">
        <v>11005</v>
      </c>
      <c r="D46" s="138">
        <v>73</v>
      </c>
      <c r="E46" s="139">
        <v>1026028000</v>
      </c>
      <c r="F46" s="139">
        <v>33506000</v>
      </c>
      <c r="G46" s="139">
        <v>33506000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987144000</v>
      </c>
      <c r="N46" s="139">
        <v>64423000</v>
      </c>
      <c r="O46" s="139">
        <v>922721000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  <c r="V46" s="139">
        <v>0</v>
      </c>
      <c r="W46" s="139">
        <v>0</v>
      </c>
      <c r="X46" s="139">
        <v>0</v>
      </c>
      <c r="Y46" s="139">
        <v>0</v>
      </c>
      <c r="Z46" s="139">
        <v>5378000</v>
      </c>
      <c r="AA46" s="139">
        <v>1026028000</v>
      </c>
      <c r="AB46" s="139">
        <v>0</v>
      </c>
      <c r="AC46" s="139">
        <v>0</v>
      </c>
      <c r="AD46" s="139">
        <v>0</v>
      </c>
      <c r="AE46" s="139">
        <v>1025262000</v>
      </c>
      <c r="AF46" s="139">
        <v>0</v>
      </c>
      <c r="AG46" s="139">
        <v>0</v>
      </c>
      <c r="AH46" s="139">
        <v>0</v>
      </c>
      <c r="AI46" s="139">
        <v>767000</v>
      </c>
      <c r="AJ46" s="140" t="s">
        <v>794</v>
      </c>
      <c r="AK46" s="138">
        <v>11005073</v>
      </c>
      <c r="AL46" s="114"/>
      <c r="AM46" s="113"/>
    </row>
    <row r="47" spans="1:39" ht="15">
      <c r="A47" s="109" t="str">
        <f>INDEX('Tabel 3.1'!$C$9:$C$579,MATCH(AK47,'Tabel 3.1'!$IV$9:$IV$579,0))&amp;" - "&amp;INDEX('Tabel 3.1'!$D$9:$D$579,MATCH(AK47,'Tabel 3.1'!$IV$9:$IV$579,0))</f>
        <v>Danske Invest - Mix Defensiv - Akkumulerende</v>
      </c>
      <c r="B47" s="138">
        <v>201412</v>
      </c>
      <c r="C47" s="138">
        <v>11005</v>
      </c>
      <c r="D47" s="138">
        <v>74</v>
      </c>
      <c r="E47" s="139">
        <v>1428896000</v>
      </c>
      <c r="F47" s="139">
        <v>4266000</v>
      </c>
      <c r="G47" s="139">
        <v>4266000</v>
      </c>
      <c r="H47" s="139">
        <v>0</v>
      </c>
      <c r="I47" s="139">
        <v>817327000</v>
      </c>
      <c r="J47" s="139">
        <v>817327000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v>0</v>
      </c>
      <c r="S47" s="139">
        <v>590479000</v>
      </c>
      <c r="T47" s="139">
        <v>590479000</v>
      </c>
      <c r="U47" s="139">
        <v>0</v>
      </c>
      <c r="V47" s="139">
        <v>0</v>
      </c>
      <c r="W47" s="139">
        <v>0</v>
      </c>
      <c r="X47" s="139">
        <v>0</v>
      </c>
      <c r="Y47" s="139">
        <v>0</v>
      </c>
      <c r="Z47" s="139">
        <v>16824000</v>
      </c>
      <c r="AA47" s="139">
        <v>1428896000</v>
      </c>
      <c r="AB47" s="139">
        <v>0</v>
      </c>
      <c r="AC47" s="139">
        <v>0</v>
      </c>
      <c r="AD47" s="139">
        <v>0</v>
      </c>
      <c r="AE47" s="139">
        <v>1419634000</v>
      </c>
      <c r="AF47" s="139">
        <v>0</v>
      </c>
      <c r="AG47" s="139">
        <v>0</v>
      </c>
      <c r="AH47" s="139">
        <v>0</v>
      </c>
      <c r="AI47" s="139">
        <v>9262000</v>
      </c>
      <c r="AJ47" s="140" t="s">
        <v>794</v>
      </c>
      <c r="AK47" s="138">
        <v>11005074</v>
      </c>
      <c r="AL47" s="114"/>
      <c r="AM47" s="113"/>
    </row>
    <row r="48" spans="1:39" ht="15">
      <c r="A48" s="109" t="str">
        <f>INDEX('Tabel 3.1'!$C$9:$C$579,MATCH(AK48,'Tabel 3.1'!$IV$9:$IV$579,0))&amp;" - "&amp;INDEX('Tabel 3.1'!$D$9:$D$579,MATCH(AK48,'Tabel 3.1'!$IV$9:$IV$579,0))</f>
        <v>Danske Invest - Mix Offensiv - Akkumulerende</v>
      </c>
      <c r="B48" s="138">
        <v>201412</v>
      </c>
      <c r="C48" s="138">
        <v>11005</v>
      </c>
      <c r="D48" s="138">
        <v>75</v>
      </c>
      <c r="E48" s="139">
        <v>510667000</v>
      </c>
      <c r="F48" s="139">
        <v>4173000</v>
      </c>
      <c r="G48" s="139">
        <v>4173000</v>
      </c>
      <c r="H48" s="139">
        <v>0</v>
      </c>
      <c r="I48" s="139">
        <v>137805000</v>
      </c>
      <c r="J48" s="139">
        <v>137805000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361913000</v>
      </c>
      <c r="T48" s="139">
        <v>361913000</v>
      </c>
      <c r="U48" s="139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6776000</v>
      </c>
      <c r="AA48" s="139">
        <v>510667000</v>
      </c>
      <c r="AB48" s="139">
        <v>0</v>
      </c>
      <c r="AC48" s="139">
        <v>0</v>
      </c>
      <c r="AD48" s="139">
        <v>0</v>
      </c>
      <c r="AE48" s="139">
        <v>497535000</v>
      </c>
      <c r="AF48" s="139">
        <v>0</v>
      </c>
      <c r="AG48" s="139">
        <v>0</v>
      </c>
      <c r="AH48" s="139">
        <v>0</v>
      </c>
      <c r="AI48" s="139">
        <v>13132000</v>
      </c>
      <c r="AJ48" s="140" t="s">
        <v>794</v>
      </c>
      <c r="AK48" s="138">
        <v>11005075</v>
      </c>
      <c r="AL48" s="114"/>
      <c r="AM48" s="113"/>
    </row>
    <row r="49" spans="1:39" ht="15">
      <c r="A49" s="109" t="str">
        <f>INDEX('Tabel 3.1'!$C$9:$C$579,MATCH(AK49,'Tabel 3.1'!$IV$9:$IV$579,0))&amp;" - "&amp;INDEX('Tabel 3.1'!$D$9:$D$579,MATCH(AK49,'Tabel 3.1'!$IV$9:$IV$579,0))</f>
        <v>Danske Invest - Mix Offensiv Plus - Akkumulerende</v>
      </c>
      <c r="B49" s="138">
        <v>201412</v>
      </c>
      <c r="C49" s="138">
        <v>11005</v>
      </c>
      <c r="D49" s="138">
        <v>76</v>
      </c>
      <c r="E49" s="139">
        <v>221076000</v>
      </c>
      <c r="F49" s="139">
        <v>2541000</v>
      </c>
      <c r="G49" s="139">
        <v>2541000</v>
      </c>
      <c r="H49" s="139">
        <v>0</v>
      </c>
      <c r="I49" s="139">
        <v>34930000</v>
      </c>
      <c r="J49" s="139">
        <v>34930000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181085000</v>
      </c>
      <c r="T49" s="139">
        <v>181085000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2520000</v>
      </c>
      <c r="AA49" s="139">
        <v>221076000</v>
      </c>
      <c r="AB49" s="139">
        <v>0</v>
      </c>
      <c r="AC49" s="139">
        <v>0</v>
      </c>
      <c r="AD49" s="139">
        <v>0</v>
      </c>
      <c r="AE49" s="139">
        <v>216333000</v>
      </c>
      <c r="AF49" s="139">
        <v>0</v>
      </c>
      <c r="AG49" s="139">
        <v>0</v>
      </c>
      <c r="AH49" s="139">
        <v>0</v>
      </c>
      <c r="AI49" s="139">
        <v>4742000</v>
      </c>
      <c r="AJ49" s="140" t="s">
        <v>794</v>
      </c>
      <c r="AK49" s="138">
        <v>11005076</v>
      </c>
      <c r="AL49" s="114"/>
      <c r="AM49" s="113"/>
    </row>
    <row r="50" spans="1:39" ht="15">
      <c r="A50" s="109" t="str">
        <f>INDEX('Tabel 3.1'!$C$9:$C$579,MATCH(AK50,'Tabel 3.1'!$IV$9:$IV$579,0))&amp;" - "&amp;INDEX('Tabel 3.1'!$D$9:$D$579,MATCH(AK50,'Tabel 3.1'!$IV$9:$IV$579,0))</f>
        <v>Danske Invest - Europa Højt Udbytte</v>
      </c>
      <c r="B50" s="138">
        <v>201412</v>
      </c>
      <c r="C50" s="138">
        <v>11005</v>
      </c>
      <c r="D50" s="138">
        <v>77</v>
      </c>
      <c r="E50" s="139">
        <v>2287731000</v>
      </c>
      <c r="F50" s="139">
        <v>35163000</v>
      </c>
      <c r="G50" s="139">
        <v>35163000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2236059000</v>
      </c>
      <c r="N50" s="139">
        <v>0</v>
      </c>
      <c r="O50" s="139">
        <v>2236059000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39">
        <v>0</v>
      </c>
      <c r="W50" s="139">
        <v>0</v>
      </c>
      <c r="X50" s="139">
        <v>0</v>
      </c>
      <c r="Y50" s="139">
        <v>0</v>
      </c>
      <c r="Z50" s="139">
        <v>16509000</v>
      </c>
      <c r="AA50" s="139">
        <v>2287731000</v>
      </c>
      <c r="AB50" s="139">
        <v>0</v>
      </c>
      <c r="AC50" s="139">
        <v>0</v>
      </c>
      <c r="AD50" s="139">
        <v>0</v>
      </c>
      <c r="AE50" s="139">
        <v>2286019000</v>
      </c>
      <c r="AF50" s="139">
        <v>0</v>
      </c>
      <c r="AG50" s="139">
        <v>0</v>
      </c>
      <c r="AH50" s="139">
        <v>0</v>
      </c>
      <c r="AI50" s="139">
        <v>1712000</v>
      </c>
      <c r="AJ50" s="140" t="s">
        <v>794</v>
      </c>
      <c r="AK50" s="138">
        <v>11005077</v>
      </c>
      <c r="AL50" s="114"/>
      <c r="AM50" s="113"/>
    </row>
    <row r="51" spans="1:39" ht="15">
      <c r="A51" s="109" t="str">
        <f>INDEX('Tabel 3.1'!$C$9:$C$579,MATCH(AK51,'Tabel 3.1'!$IV$9:$IV$579,0))&amp;" - "&amp;INDEX('Tabel 3.1'!$D$9:$D$579,MATCH(AK51,'Tabel 3.1'!$IV$9:$IV$579,0))</f>
        <v>Danske Invest - Danmark Fokus</v>
      </c>
      <c r="B51" s="138">
        <v>201412</v>
      </c>
      <c r="C51" s="138">
        <v>11005</v>
      </c>
      <c r="D51" s="138">
        <v>78</v>
      </c>
      <c r="E51" s="139">
        <v>2554578000</v>
      </c>
      <c r="F51" s="139">
        <v>91782000</v>
      </c>
      <c r="G51" s="139">
        <v>91782000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2460939000</v>
      </c>
      <c r="N51" s="139">
        <v>2301875000</v>
      </c>
      <c r="O51" s="139">
        <v>159064000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39">
        <v>0</v>
      </c>
      <c r="W51" s="139">
        <v>0</v>
      </c>
      <c r="X51" s="139">
        <v>0</v>
      </c>
      <c r="Y51" s="139">
        <v>0</v>
      </c>
      <c r="Z51" s="139">
        <v>1857000</v>
      </c>
      <c r="AA51" s="139">
        <v>2554578000</v>
      </c>
      <c r="AB51" s="139">
        <v>0</v>
      </c>
      <c r="AC51" s="139">
        <v>0</v>
      </c>
      <c r="AD51" s="139">
        <v>0</v>
      </c>
      <c r="AE51" s="139">
        <v>2552636000</v>
      </c>
      <c r="AF51" s="139">
        <v>0</v>
      </c>
      <c r="AG51" s="139">
        <v>0</v>
      </c>
      <c r="AH51" s="139">
        <v>0</v>
      </c>
      <c r="AI51" s="139">
        <v>1942000</v>
      </c>
      <c r="AJ51" s="140" t="s">
        <v>794</v>
      </c>
      <c r="AK51" s="138">
        <v>11005078</v>
      </c>
      <c r="AL51" s="114"/>
      <c r="AM51" s="113"/>
    </row>
    <row r="52" spans="1:39" ht="15">
      <c r="A52" s="109" t="str">
        <f>INDEX('Tabel 3.1'!$C$9:$C$579,MATCH(AK52,'Tabel 3.1'!$IV$9:$IV$579,0))&amp;" - "&amp;INDEX('Tabel 3.1'!$D$9:$D$579,MATCH(AK52,'Tabel 3.1'!$IV$9:$IV$579,0))</f>
        <v>Danske Invest - Danmark Indeks Small Cap</v>
      </c>
      <c r="B52" s="138">
        <v>201412</v>
      </c>
      <c r="C52" s="138">
        <v>11005</v>
      </c>
      <c r="D52" s="138">
        <v>79</v>
      </c>
      <c r="E52" s="139">
        <v>129463000</v>
      </c>
      <c r="F52" s="139">
        <v>1609000</v>
      </c>
      <c r="G52" s="139">
        <v>1609000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127321000</v>
      </c>
      <c r="N52" s="139">
        <v>119369000</v>
      </c>
      <c r="O52" s="139">
        <v>7952000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v>0</v>
      </c>
      <c r="X52" s="139">
        <v>0</v>
      </c>
      <c r="Y52" s="139">
        <v>0</v>
      </c>
      <c r="Z52" s="139">
        <v>533000</v>
      </c>
      <c r="AA52" s="139">
        <v>129463000</v>
      </c>
      <c r="AB52" s="139">
        <v>0</v>
      </c>
      <c r="AC52" s="139">
        <v>0</v>
      </c>
      <c r="AD52" s="139">
        <v>0</v>
      </c>
      <c r="AE52" s="139">
        <v>129419000</v>
      </c>
      <c r="AF52" s="139">
        <v>0</v>
      </c>
      <c r="AG52" s="139">
        <v>0</v>
      </c>
      <c r="AH52" s="139">
        <v>0</v>
      </c>
      <c r="AI52" s="139">
        <v>44000</v>
      </c>
      <c r="AJ52" s="140" t="s">
        <v>794</v>
      </c>
      <c r="AK52" s="138">
        <v>11005079</v>
      </c>
      <c r="AL52" s="114"/>
      <c r="AM52" s="113"/>
    </row>
    <row r="53" spans="1:39" ht="15">
      <c r="A53" s="109" t="str">
        <f>INDEX('Tabel 3.1'!$C$9:$C$579,MATCH(AK53,'Tabel 3.1'!$IV$9:$IV$579,0))&amp;" - "&amp;INDEX('Tabel 3.1'!$D$9:$D$579,MATCH(AK53,'Tabel 3.1'!$IV$9:$IV$579,0))</f>
        <v>Danske Invest - Europa Small Cap</v>
      </c>
      <c r="B53" s="138">
        <v>201412</v>
      </c>
      <c r="C53" s="138">
        <v>11005</v>
      </c>
      <c r="D53" s="138">
        <v>80</v>
      </c>
      <c r="E53" s="139">
        <v>2989150000</v>
      </c>
      <c r="F53" s="139">
        <v>42479000</v>
      </c>
      <c r="G53" s="139">
        <v>42479000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2938913000</v>
      </c>
      <c r="N53" s="139">
        <v>0</v>
      </c>
      <c r="O53" s="139">
        <v>2938913000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v>0</v>
      </c>
      <c r="X53" s="139">
        <v>0</v>
      </c>
      <c r="Y53" s="139">
        <v>0</v>
      </c>
      <c r="Z53" s="139">
        <v>7757000</v>
      </c>
      <c r="AA53" s="139">
        <v>2989150000</v>
      </c>
      <c r="AB53" s="139">
        <v>0</v>
      </c>
      <c r="AC53" s="139">
        <v>0</v>
      </c>
      <c r="AD53" s="139">
        <v>0</v>
      </c>
      <c r="AE53" s="139">
        <v>2986917000</v>
      </c>
      <c r="AF53" s="139">
        <v>0</v>
      </c>
      <c r="AG53" s="139">
        <v>0</v>
      </c>
      <c r="AH53" s="139">
        <v>0</v>
      </c>
      <c r="AI53" s="139">
        <v>2233000</v>
      </c>
      <c r="AJ53" s="140" t="s">
        <v>794</v>
      </c>
      <c r="AK53" s="138">
        <v>11005080</v>
      </c>
      <c r="AL53" s="114"/>
      <c r="AM53" s="113"/>
    </row>
    <row r="54" spans="1:39" ht="15">
      <c r="A54" s="109" t="str">
        <f>INDEX('Tabel 3.1'!$C$9:$C$579,MATCH(AK54,'Tabel 3.1'!$IV$9:$IV$579,0))&amp;" - "&amp;INDEX('Tabel 3.1'!$D$9:$D$579,MATCH(AK54,'Tabel 3.1'!$IV$9:$IV$579,0))</f>
        <v>Danske Invest - Nye Markeder Small Cap</v>
      </c>
      <c r="B54" s="138">
        <v>201412</v>
      </c>
      <c r="C54" s="138">
        <v>11005</v>
      </c>
      <c r="D54" s="138">
        <v>81</v>
      </c>
      <c r="E54" s="139">
        <v>2073203000</v>
      </c>
      <c r="F54" s="139">
        <v>21458000</v>
      </c>
      <c r="G54" s="139">
        <v>21458000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2049126000</v>
      </c>
      <c r="N54" s="139">
        <v>0</v>
      </c>
      <c r="O54" s="139">
        <v>2049126000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0</v>
      </c>
      <c r="V54" s="139">
        <v>0</v>
      </c>
      <c r="W54" s="139">
        <v>0</v>
      </c>
      <c r="X54" s="139">
        <v>0</v>
      </c>
      <c r="Y54" s="139">
        <v>0</v>
      </c>
      <c r="Z54" s="139">
        <v>2620000</v>
      </c>
      <c r="AA54" s="139">
        <v>2073203000</v>
      </c>
      <c r="AB54" s="139">
        <v>0</v>
      </c>
      <c r="AC54" s="139">
        <v>0</v>
      </c>
      <c r="AD54" s="139">
        <v>0</v>
      </c>
      <c r="AE54" s="139">
        <v>2071704000</v>
      </c>
      <c r="AF54" s="139">
        <v>0</v>
      </c>
      <c r="AG54" s="139">
        <v>0</v>
      </c>
      <c r="AH54" s="139">
        <v>0</v>
      </c>
      <c r="AI54" s="139">
        <v>1500000</v>
      </c>
      <c r="AJ54" s="140" t="s">
        <v>794</v>
      </c>
      <c r="AK54" s="138">
        <v>11005081</v>
      </c>
      <c r="AL54" s="114"/>
      <c r="AM54" s="113"/>
    </row>
    <row r="55" spans="1:39" ht="15">
      <c r="A55" s="109" t="str">
        <f>INDEX('Tabel 3.1'!$C$9:$C$579,MATCH(AK55,'Tabel 3.1'!$IV$9:$IV$579,0))&amp;" - "&amp;INDEX('Tabel 3.1'!$D$9:$D$579,MATCH(AK55,'Tabel 3.1'!$IV$9:$IV$579,0))</f>
        <v>Danske Invest - Norden</v>
      </c>
      <c r="B55" s="138">
        <v>201412</v>
      </c>
      <c r="C55" s="138">
        <v>11005</v>
      </c>
      <c r="D55" s="138">
        <v>82</v>
      </c>
      <c r="E55" s="139">
        <v>187066000</v>
      </c>
      <c r="F55" s="139">
        <v>4391000</v>
      </c>
      <c r="G55" s="139">
        <v>4391000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182675000</v>
      </c>
      <c r="N55" s="139">
        <v>52971000</v>
      </c>
      <c r="O55" s="139">
        <v>129704000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v>0</v>
      </c>
      <c r="X55" s="139">
        <v>0</v>
      </c>
      <c r="Y55" s="139">
        <v>0</v>
      </c>
      <c r="Z55" s="139">
        <v>0</v>
      </c>
      <c r="AA55" s="139">
        <v>187066000</v>
      </c>
      <c r="AB55" s="139">
        <v>0</v>
      </c>
      <c r="AC55" s="139">
        <v>0</v>
      </c>
      <c r="AD55" s="139">
        <v>0</v>
      </c>
      <c r="AE55" s="139">
        <v>186056000</v>
      </c>
      <c r="AF55" s="139">
        <v>0</v>
      </c>
      <c r="AG55" s="139">
        <v>0</v>
      </c>
      <c r="AH55" s="139">
        <v>0</v>
      </c>
      <c r="AI55" s="139">
        <v>1010000</v>
      </c>
      <c r="AJ55" s="140" t="s">
        <v>794</v>
      </c>
      <c r="AK55" s="138">
        <v>11005082</v>
      </c>
      <c r="AL55" s="114"/>
      <c r="AM55" s="113"/>
    </row>
    <row r="56" spans="1:39" ht="15">
      <c r="A56" s="109" t="str">
        <f>INDEX('Tabel 3.1'!$C$9:$C$579,MATCH(AK56,'Tabel 3.1'!$IV$9:$IV$579,0))&amp;" - "&amp;INDEX('Tabel 3.1'!$D$9:$D$579,MATCH(AK56,'Tabel 3.1'!$IV$9:$IV$579,0))</f>
        <v>Danske Invest - Østeuropa Konvergens</v>
      </c>
      <c r="B56" s="138">
        <v>201412</v>
      </c>
      <c r="C56" s="138">
        <v>11005</v>
      </c>
      <c r="D56" s="138">
        <v>83</v>
      </c>
      <c r="E56" s="139">
        <v>85231000</v>
      </c>
      <c r="F56" s="139">
        <v>908000</v>
      </c>
      <c r="G56" s="139">
        <v>908000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84067000</v>
      </c>
      <c r="N56" s="139">
        <v>0</v>
      </c>
      <c r="O56" s="139">
        <v>84067000</v>
      </c>
      <c r="P56" s="139">
        <v>0</v>
      </c>
      <c r="Q56" s="139">
        <v>0</v>
      </c>
      <c r="R56" s="139">
        <v>0</v>
      </c>
      <c r="S56" s="139">
        <v>0</v>
      </c>
      <c r="T56" s="139">
        <v>0</v>
      </c>
      <c r="U56" s="139">
        <v>0</v>
      </c>
      <c r="V56" s="139">
        <v>0</v>
      </c>
      <c r="W56" s="139">
        <v>0</v>
      </c>
      <c r="X56" s="139">
        <v>0</v>
      </c>
      <c r="Y56" s="139">
        <v>0</v>
      </c>
      <c r="Z56" s="139">
        <v>256000</v>
      </c>
      <c r="AA56" s="139">
        <v>85231000</v>
      </c>
      <c r="AB56" s="139">
        <v>0</v>
      </c>
      <c r="AC56" s="139">
        <v>0</v>
      </c>
      <c r="AD56" s="139">
        <v>0</v>
      </c>
      <c r="AE56" s="139">
        <v>85152000</v>
      </c>
      <c r="AF56" s="139">
        <v>0</v>
      </c>
      <c r="AG56" s="139">
        <v>0</v>
      </c>
      <c r="AH56" s="139">
        <v>0</v>
      </c>
      <c r="AI56" s="139">
        <v>79000</v>
      </c>
      <c r="AJ56" s="140" t="s">
        <v>794</v>
      </c>
      <c r="AK56" s="138">
        <v>11005083</v>
      </c>
      <c r="AL56" s="114"/>
      <c r="AM56" s="113"/>
    </row>
    <row r="57" spans="1:39" ht="15">
      <c r="A57" s="109" t="str">
        <f>INDEX('Tabel 3.1'!$C$9:$C$579,MATCH(AK57,'Tabel 3.1'!$IV$9:$IV$579,0))&amp;" - "&amp;INDEX('Tabel 3.1'!$D$9:$D$579,MATCH(AK57,'Tabel 3.1'!$IV$9:$IV$579,0))</f>
        <v>Danske Invest - Nordiske Virksomhedsobligationer - Akkumulerende KL</v>
      </c>
      <c r="B57" s="138">
        <v>201412</v>
      </c>
      <c r="C57" s="138">
        <v>11005</v>
      </c>
      <c r="D57" s="138">
        <v>84</v>
      </c>
      <c r="E57" s="139">
        <v>5953529000</v>
      </c>
      <c r="F57" s="139">
        <v>253720000</v>
      </c>
      <c r="G57" s="139">
        <v>253720000</v>
      </c>
      <c r="H57" s="139">
        <v>0</v>
      </c>
      <c r="I57" s="139">
        <v>5556964000</v>
      </c>
      <c r="J57" s="139">
        <v>937113000</v>
      </c>
      <c r="K57" s="139">
        <v>4465878000</v>
      </c>
      <c r="L57" s="139">
        <v>153973000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0</v>
      </c>
      <c r="V57" s="139">
        <v>56236000</v>
      </c>
      <c r="W57" s="139">
        <v>0</v>
      </c>
      <c r="X57" s="139">
        <v>56236000</v>
      </c>
      <c r="Y57" s="139">
        <v>0</v>
      </c>
      <c r="Z57" s="139">
        <v>86609000</v>
      </c>
      <c r="AA57" s="139">
        <v>5953529000</v>
      </c>
      <c r="AB57" s="139">
        <v>0</v>
      </c>
      <c r="AC57" s="139">
        <v>0</v>
      </c>
      <c r="AD57" s="139">
        <v>0</v>
      </c>
      <c r="AE57" s="139">
        <v>5860828000</v>
      </c>
      <c r="AF57" s="139">
        <v>89568000</v>
      </c>
      <c r="AG57" s="139">
        <v>0</v>
      </c>
      <c r="AH57" s="139">
        <v>89568000</v>
      </c>
      <c r="AI57" s="139">
        <v>3133000</v>
      </c>
      <c r="AJ57" s="140" t="s">
        <v>794</v>
      </c>
      <c r="AK57" s="138">
        <v>11005084</v>
      </c>
      <c r="AL57" s="114"/>
      <c r="AM57" s="113"/>
    </row>
    <row r="58" spans="1:39" ht="15">
      <c r="A58" s="109" t="str">
        <f>INDEX('Tabel 3.1'!$C$9:$C$579,MATCH(AK58,'Tabel 3.1'!$IV$9:$IV$579,0))&amp;" - "&amp;INDEX('Tabel 3.1'!$D$9:$D$579,MATCH(AK58,'Tabel 3.1'!$IV$9:$IV$579,0))</f>
        <v>Danske Invest - Horisont Pension 2020 - Akkumulerende KL</v>
      </c>
      <c r="B58" s="138">
        <v>201412</v>
      </c>
      <c r="C58" s="138">
        <v>11005</v>
      </c>
      <c r="D58" s="138">
        <v>85</v>
      </c>
      <c r="E58" s="139">
        <v>332906000</v>
      </c>
      <c r="F58" s="139">
        <v>4585000</v>
      </c>
      <c r="G58" s="139">
        <v>4585000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39">
        <v>0</v>
      </c>
      <c r="R58" s="139">
        <v>0</v>
      </c>
      <c r="S58" s="139">
        <v>323511000</v>
      </c>
      <c r="T58" s="139">
        <v>111165000</v>
      </c>
      <c r="U58" s="139">
        <v>212346000</v>
      </c>
      <c r="V58" s="139">
        <v>0</v>
      </c>
      <c r="W58" s="139">
        <v>0</v>
      </c>
      <c r="X58" s="139">
        <v>0</v>
      </c>
      <c r="Y58" s="139">
        <v>0</v>
      </c>
      <c r="Z58" s="139">
        <v>4809000</v>
      </c>
      <c r="AA58" s="139">
        <v>332906000</v>
      </c>
      <c r="AB58" s="139">
        <v>0</v>
      </c>
      <c r="AC58" s="139">
        <v>0</v>
      </c>
      <c r="AD58" s="139">
        <v>0</v>
      </c>
      <c r="AE58" s="139">
        <v>328644000</v>
      </c>
      <c r="AF58" s="139">
        <v>0</v>
      </c>
      <c r="AG58" s="139">
        <v>0</v>
      </c>
      <c r="AH58" s="139">
        <v>0</v>
      </c>
      <c r="AI58" s="139">
        <v>4262000</v>
      </c>
      <c r="AJ58" s="140" t="s">
        <v>794</v>
      </c>
      <c r="AK58" s="138">
        <v>11005085</v>
      </c>
      <c r="AL58" s="114"/>
      <c r="AM58" s="113"/>
    </row>
    <row r="59" spans="1:39" ht="15">
      <c r="A59" s="109" t="str">
        <f>INDEX('Tabel 3.1'!$C$9:$C$579,MATCH(AK59,'Tabel 3.1'!$IV$9:$IV$579,0))&amp;" - "&amp;INDEX('Tabel 3.1'!$D$9:$D$579,MATCH(AK59,'Tabel 3.1'!$IV$9:$IV$579,0))</f>
        <v>Danske Invest - Horisont Pension 2030 - Akkumulerende KL</v>
      </c>
      <c r="B59" s="138">
        <v>201412</v>
      </c>
      <c r="C59" s="138">
        <v>11005</v>
      </c>
      <c r="D59" s="138">
        <v>86</v>
      </c>
      <c r="E59" s="139">
        <v>427081000</v>
      </c>
      <c r="F59" s="139">
        <v>5595000</v>
      </c>
      <c r="G59" s="139">
        <v>5595000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414257000</v>
      </c>
      <c r="T59" s="139">
        <v>149778000</v>
      </c>
      <c r="U59" s="139">
        <v>264479000</v>
      </c>
      <c r="V59" s="139">
        <v>0</v>
      </c>
      <c r="W59" s="139">
        <v>0</v>
      </c>
      <c r="X59" s="139">
        <v>0</v>
      </c>
      <c r="Y59" s="139">
        <v>0</v>
      </c>
      <c r="Z59" s="139">
        <v>7229000</v>
      </c>
      <c r="AA59" s="139">
        <v>427081000</v>
      </c>
      <c r="AB59" s="139">
        <v>0</v>
      </c>
      <c r="AC59" s="139">
        <v>0</v>
      </c>
      <c r="AD59" s="139">
        <v>0</v>
      </c>
      <c r="AE59" s="139">
        <v>420750000</v>
      </c>
      <c r="AF59" s="139">
        <v>0</v>
      </c>
      <c r="AG59" s="139">
        <v>0</v>
      </c>
      <c r="AH59" s="139">
        <v>0</v>
      </c>
      <c r="AI59" s="139">
        <v>6331000</v>
      </c>
      <c r="AJ59" s="140" t="s">
        <v>794</v>
      </c>
      <c r="AK59" s="138">
        <v>11005086</v>
      </c>
      <c r="AL59" s="114"/>
      <c r="AM59" s="113"/>
    </row>
    <row r="60" spans="1:39" ht="15">
      <c r="A60" s="109" t="str">
        <f>INDEX('Tabel 3.1'!$C$9:$C$579,MATCH(AK60,'Tabel 3.1'!$IV$9:$IV$579,0))&amp;" - "&amp;INDEX('Tabel 3.1'!$D$9:$D$579,MATCH(AK60,'Tabel 3.1'!$IV$9:$IV$579,0))</f>
        <v>Danske Invest - Horisont Pension 2040 - Akkumulerende KL</v>
      </c>
      <c r="B60" s="138">
        <v>201412</v>
      </c>
      <c r="C60" s="138">
        <v>11005</v>
      </c>
      <c r="D60" s="138">
        <v>87</v>
      </c>
      <c r="E60" s="139">
        <v>208935000</v>
      </c>
      <c r="F60" s="139">
        <v>3571000</v>
      </c>
      <c r="G60" s="139">
        <v>3571000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201467000</v>
      </c>
      <c r="T60" s="139">
        <v>74333000</v>
      </c>
      <c r="U60" s="139">
        <v>127134000</v>
      </c>
      <c r="V60" s="139">
        <v>0</v>
      </c>
      <c r="W60" s="139">
        <v>0</v>
      </c>
      <c r="X60" s="139">
        <v>0</v>
      </c>
      <c r="Y60" s="139">
        <v>0</v>
      </c>
      <c r="Z60" s="139">
        <v>3896000</v>
      </c>
      <c r="AA60" s="139">
        <v>208935000</v>
      </c>
      <c r="AB60" s="139">
        <v>0</v>
      </c>
      <c r="AC60" s="139">
        <v>0</v>
      </c>
      <c r="AD60" s="139">
        <v>0</v>
      </c>
      <c r="AE60" s="139">
        <v>205896000</v>
      </c>
      <c r="AF60" s="139">
        <v>0</v>
      </c>
      <c r="AG60" s="139">
        <v>0</v>
      </c>
      <c r="AH60" s="139">
        <v>0</v>
      </c>
      <c r="AI60" s="139">
        <v>3039000</v>
      </c>
      <c r="AJ60" s="140" t="s">
        <v>794</v>
      </c>
      <c r="AK60" s="138">
        <v>11005087</v>
      </c>
      <c r="AL60" s="114"/>
      <c r="AM60" s="113"/>
    </row>
    <row r="61" spans="1:39" ht="15">
      <c r="A61" s="109" t="str">
        <f>INDEX('Tabel 3.1'!$C$9:$C$579,MATCH(AK61,'Tabel 3.1'!$IV$9:$IV$579,0))&amp;" - "&amp;INDEX('Tabel 3.1'!$D$9:$D$579,MATCH(AK61,'Tabel 3.1'!$IV$9:$IV$579,0))</f>
        <v>Danske Invest - Euro High Yield-Obligationer - Akkumulerende KL</v>
      </c>
      <c r="B61" s="138">
        <v>201412</v>
      </c>
      <c r="C61" s="138">
        <v>11005</v>
      </c>
      <c r="D61" s="138">
        <v>89</v>
      </c>
      <c r="E61" s="139">
        <v>3868621000</v>
      </c>
      <c r="F61" s="139">
        <v>140267000</v>
      </c>
      <c r="G61" s="139">
        <v>140267000</v>
      </c>
      <c r="H61" s="139">
        <v>0</v>
      </c>
      <c r="I61" s="139">
        <v>3596236000</v>
      </c>
      <c r="J61" s="139">
        <v>0</v>
      </c>
      <c r="K61" s="139">
        <v>3596236000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39">
        <v>3376000</v>
      </c>
      <c r="W61" s="139">
        <v>0</v>
      </c>
      <c r="X61" s="139">
        <v>3376000</v>
      </c>
      <c r="Y61" s="139">
        <v>0</v>
      </c>
      <c r="Z61" s="139">
        <v>128742000</v>
      </c>
      <c r="AA61" s="139">
        <v>3868621000</v>
      </c>
      <c r="AB61" s="139">
        <v>0</v>
      </c>
      <c r="AC61" s="139">
        <v>0</v>
      </c>
      <c r="AD61" s="139">
        <v>0</v>
      </c>
      <c r="AE61" s="139">
        <v>3803710000</v>
      </c>
      <c r="AF61" s="139">
        <v>39507000</v>
      </c>
      <c r="AG61" s="139">
        <v>0</v>
      </c>
      <c r="AH61" s="139">
        <v>39507000</v>
      </c>
      <c r="AI61" s="139">
        <v>25404000</v>
      </c>
      <c r="AJ61" s="140" t="s">
        <v>794</v>
      </c>
      <c r="AK61" s="138">
        <v>11005089</v>
      </c>
      <c r="AL61" s="114"/>
      <c r="AM61" s="113"/>
    </row>
    <row r="62" spans="1:39" ht="15">
      <c r="A62" s="109" t="str">
        <f>INDEX('Tabel 3.1'!$C$9:$C$579,MATCH(AK62,'Tabel 3.1'!$IV$9:$IV$579,0))&amp;" - "&amp;INDEX('Tabel 3.1'!$D$9:$D$579,MATCH(AK62,'Tabel 3.1'!$IV$9:$IV$579,0))</f>
        <v>Danske Invest - Globale High Yield-Obligationer - Akkumulerende KL</v>
      </c>
      <c r="B62" s="138">
        <v>201412</v>
      </c>
      <c r="C62" s="138">
        <v>11005</v>
      </c>
      <c r="D62" s="138">
        <v>90</v>
      </c>
      <c r="E62" s="139">
        <v>1749895000</v>
      </c>
      <c r="F62" s="139">
        <v>131458000</v>
      </c>
      <c r="G62" s="139">
        <v>131458000</v>
      </c>
      <c r="H62" s="139">
        <v>0</v>
      </c>
      <c r="I62" s="139">
        <v>1575687000</v>
      </c>
      <c r="J62" s="139">
        <v>0</v>
      </c>
      <c r="K62" s="139">
        <v>1560098000</v>
      </c>
      <c r="L62" s="139">
        <v>15589000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39">
        <v>10853000</v>
      </c>
      <c r="W62" s="139">
        <v>0</v>
      </c>
      <c r="X62" s="139">
        <v>10853000</v>
      </c>
      <c r="Y62" s="139">
        <v>0</v>
      </c>
      <c r="Z62" s="139">
        <v>31896000</v>
      </c>
      <c r="AA62" s="139">
        <v>1749895000</v>
      </c>
      <c r="AB62" s="139">
        <v>0</v>
      </c>
      <c r="AC62" s="139">
        <v>0</v>
      </c>
      <c r="AD62" s="139">
        <v>0</v>
      </c>
      <c r="AE62" s="139">
        <v>1677226000</v>
      </c>
      <c r="AF62" s="139">
        <v>68053000</v>
      </c>
      <c r="AG62" s="139">
        <v>0</v>
      </c>
      <c r="AH62" s="139">
        <v>68053000</v>
      </c>
      <c r="AI62" s="139">
        <v>4615000</v>
      </c>
      <c r="AJ62" s="140" t="s">
        <v>794</v>
      </c>
      <c r="AK62" s="138">
        <v>11005090</v>
      </c>
      <c r="AL62" s="114"/>
      <c r="AM62" s="113"/>
    </row>
    <row r="63" spans="1:39" ht="15">
      <c r="A63" s="109" t="str">
        <f>INDEX('Tabel 3.1'!$C$9:$C$579,MATCH(AK63,'Tabel 3.1'!$IV$9:$IV$579,0))&amp;" - "&amp;INDEX('Tabel 3.1'!$D$9:$D$579,MATCH(AK63,'Tabel 3.1'!$IV$9:$IV$579,0))</f>
        <v>Danske Invest - Latinamerika - Akkumulerende KL</v>
      </c>
      <c r="B63" s="138">
        <v>201412</v>
      </c>
      <c r="C63" s="138">
        <v>11005</v>
      </c>
      <c r="D63" s="138">
        <v>91</v>
      </c>
      <c r="E63" s="139">
        <v>68856000</v>
      </c>
      <c r="F63" s="139">
        <v>2175000</v>
      </c>
      <c r="G63" s="139">
        <v>2175000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66252000</v>
      </c>
      <c r="N63" s="139">
        <v>0</v>
      </c>
      <c r="O63" s="139">
        <v>66197000</v>
      </c>
      <c r="P63" s="139">
        <v>0</v>
      </c>
      <c r="Q63" s="139">
        <v>55000</v>
      </c>
      <c r="R63" s="139">
        <v>0</v>
      </c>
      <c r="S63" s="139">
        <v>0</v>
      </c>
      <c r="T63" s="139">
        <v>0</v>
      </c>
      <c r="U63" s="139">
        <v>0</v>
      </c>
      <c r="V63" s="139">
        <v>0</v>
      </c>
      <c r="W63" s="139">
        <v>0</v>
      </c>
      <c r="X63" s="139">
        <v>0</v>
      </c>
      <c r="Y63" s="139">
        <v>0</v>
      </c>
      <c r="Z63" s="139">
        <v>429000</v>
      </c>
      <c r="AA63" s="139">
        <v>68856000</v>
      </c>
      <c r="AB63" s="139">
        <v>0</v>
      </c>
      <c r="AC63" s="139">
        <v>0</v>
      </c>
      <c r="AD63" s="139">
        <v>0</v>
      </c>
      <c r="AE63" s="139">
        <v>68315000</v>
      </c>
      <c r="AF63" s="139">
        <v>0</v>
      </c>
      <c r="AG63" s="139">
        <v>0</v>
      </c>
      <c r="AH63" s="139">
        <v>0</v>
      </c>
      <c r="AI63" s="139">
        <v>541000</v>
      </c>
      <c r="AJ63" s="140" t="s">
        <v>794</v>
      </c>
      <c r="AK63" s="138">
        <v>11005091</v>
      </c>
      <c r="AL63" s="114"/>
      <c r="AM63" s="113"/>
    </row>
    <row r="64" spans="1:39" ht="15">
      <c r="A64" s="109" t="str">
        <f>INDEX('Tabel 3.1'!$C$9:$C$579,MATCH(AK64,'Tabel 3.1'!$IV$9:$IV$579,0))&amp;" - "&amp;INDEX('Tabel 3.1'!$D$9:$D$579,MATCH(AK64,'Tabel 3.1'!$IV$9:$IV$579,0))</f>
        <v>Danske Invest - Nye Markeder Obligationer - Akkumulerende KL</v>
      </c>
      <c r="B64" s="138">
        <v>201412</v>
      </c>
      <c r="C64" s="138">
        <v>11005</v>
      </c>
      <c r="D64" s="138">
        <v>92</v>
      </c>
      <c r="E64" s="139">
        <v>5298480000</v>
      </c>
      <c r="F64" s="139">
        <v>56274000</v>
      </c>
      <c r="G64" s="139">
        <v>56274000</v>
      </c>
      <c r="H64" s="139">
        <v>0</v>
      </c>
      <c r="I64" s="139">
        <v>5010871000</v>
      </c>
      <c r="J64" s="139">
        <v>0</v>
      </c>
      <c r="K64" s="139">
        <v>4987601000</v>
      </c>
      <c r="L64" s="139">
        <v>23270000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39">
        <v>26115000</v>
      </c>
      <c r="W64" s="139">
        <v>0</v>
      </c>
      <c r="X64" s="139">
        <v>26115000</v>
      </c>
      <c r="Y64" s="139">
        <v>0</v>
      </c>
      <c r="Z64" s="139">
        <v>205221000</v>
      </c>
      <c r="AA64" s="139">
        <v>5298480000</v>
      </c>
      <c r="AB64" s="139">
        <v>0</v>
      </c>
      <c r="AC64" s="139">
        <v>0</v>
      </c>
      <c r="AD64" s="139">
        <v>0</v>
      </c>
      <c r="AE64" s="139">
        <v>5039351000</v>
      </c>
      <c r="AF64" s="139">
        <v>196699000</v>
      </c>
      <c r="AG64" s="139">
        <v>0</v>
      </c>
      <c r="AH64" s="139">
        <v>196699000</v>
      </c>
      <c r="AI64" s="139">
        <v>62429000</v>
      </c>
      <c r="AJ64" s="140" t="s">
        <v>794</v>
      </c>
      <c r="AK64" s="138">
        <v>11005092</v>
      </c>
      <c r="AL64" s="114"/>
      <c r="AM64" s="113"/>
    </row>
    <row r="65" spans="1:39" ht="15">
      <c r="A65" s="109" t="str">
        <f>INDEX('Tabel 3.1'!$C$9:$C$579,MATCH(AK65,'Tabel 3.1'!$IV$9:$IV$579,0))&amp;" - "&amp;INDEX('Tabel 3.1'!$D$9:$D$579,MATCH(AK65,'Tabel 3.1'!$IV$9:$IV$579,0))</f>
        <v>Danske Invest - Afrika - Akkumulerende KL</v>
      </c>
      <c r="B65" s="138">
        <v>201412</v>
      </c>
      <c r="C65" s="138">
        <v>11005</v>
      </c>
      <c r="D65" s="138">
        <v>93</v>
      </c>
      <c r="E65" s="139">
        <v>316715000</v>
      </c>
      <c r="F65" s="139">
        <v>23378000</v>
      </c>
      <c r="G65" s="139">
        <v>23378000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292747000</v>
      </c>
      <c r="N65" s="139">
        <v>0</v>
      </c>
      <c r="O65" s="139">
        <v>292747000</v>
      </c>
      <c r="P65" s="139">
        <v>0</v>
      </c>
      <c r="Q65" s="139">
        <v>0</v>
      </c>
      <c r="R65" s="139">
        <v>0</v>
      </c>
      <c r="S65" s="139">
        <v>0</v>
      </c>
      <c r="T65" s="139">
        <v>-101775000</v>
      </c>
      <c r="U65" s="139">
        <v>101775000</v>
      </c>
      <c r="V65" s="139">
        <v>0</v>
      </c>
      <c r="W65" s="139">
        <v>0</v>
      </c>
      <c r="X65" s="139">
        <v>0</v>
      </c>
      <c r="Y65" s="139">
        <v>0</v>
      </c>
      <c r="Z65" s="139">
        <v>591000</v>
      </c>
      <c r="AA65" s="139">
        <v>316715000</v>
      </c>
      <c r="AB65" s="139">
        <v>0</v>
      </c>
      <c r="AC65" s="139">
        <v>0</v>
      </c>
      <c r="AD65" s="139">
        <v>0</v>
      </c>
      <c r="AE65" s="139">
        <v>314542000</v>
      </c>
      <c r="AF65" s="139">
        <v>0</v>
      </c>
      <c r="AG65" s="139">
        <v>0</v>
      </c>
      <c r="AH65" s="139">
        <v>0</v>
      </c>
      <c r="AI65" s="139">
        <v>2173000</v>
      </c>
      <c r="AJ65" s="140" t="s">
        <v>794</v>
      </c>
      <c r="AK65" s="138">
        <v>11005093</v>
      </c>
      <c r="AL65" s="114"/>
      <c r="AM65" s="113"/>
    </row>
    <row r="66" spans="1:39" ht="15">
      <c r="A66" s="109" t="str">
        <f>INDEX('Tabel 3.1'!$C$9:$C$579,MATCH(AK66,'Tabel 3.1'!$IV$9:$IV$579,0))&amp;" - "&amp;INDEX('Tabel 3.1'!$D$9:$D$579,MATCH(AK66,'Tabel 3.1'!$IV$9:$IV$579,0))</f>
        <v>Danske Invest - Mix Obligationer</v>
      </c>
      <c r="B66" s="138">
        <v>201412</v>
      </c>
      <c r="C66" s="138">
        <v>11005</v>
      </c>
      <c r="D66" s="138">
        <v>94</v>
      </c>
      <c r="E66" s="139">
        <v>3757953000</v>
      </c>
      <c r="F66" s="139">
        <v>846000</v>
      </c>
      <c r="G66" s="139">
        <v>846000</v>
      </c>
      <c r="H66" s="139">
        <v>0</v>
      </c>
      <c r="I66" s="139">
        <v>2827947000</v>
      </c>
      <c r="J66" s="139">
        <v>2827947000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899917000</v>
      </c>
      <c r="T66" s="139">
        <v>899917000</v>
      </c>
      <c r="U66" s="139">
        <v>0</v>
      </c>
      <c r="V66" s="139">
        <v>0</v>
      </c>
      <c r="W66" s="139">
        <v>0</v>
      </c>
      <c r="X66" s="139">
        <v>0</v>
      </c>
      <c r="Y66" s="139">
        <v>0</v>
      </c>
      <c r="Z66" s="139">
        <v>29243000</v>
      </c>
      <c r="AA66" s="139">
        <v>3757953000</v>
      </c>
      <c r="AB66" s="139">
        <v>0</v>
      </c>
      <c r="AC66" s="139">
        <v>0</v>
      </c>
      <c r="AD66" s="139">
        <v>0</v>
      </c>
      <c r="AE66" s="139">
        <v>3560949000</v>
      </c>
      <c r="AF66" s="139">
        <v>0</v>
      </c>
      <c r="AG66" s="139">
        <v>0</v>
      </c>
      <c r="AH66" s="139">
        <v>0</v>
      </c>
      <c r="AI66" s="139">
        <v>197003000</v>
      </c>
      <c r="AJ66" s="140" t="s">
        <v>794</v>
      </c>
      <c r="AK66" s="138">
        <v>11005094</v>
      </c>
      <c r="AL66" s="114"/>
      <c r="AM66" s="113"/>
    </row>
    <row r="67" spans="1:39" ht="15">
      <c r="A67" s="109" t="str">
        <f>INDEX('Tabel 3.1'!$C$9:$C$579,MATCH(AK67,'Tabel 3.1'!$IV$9:$IV$579,0))&amp;" - "&amp;INDEX('Tabel 3.1'!$D$9:$D$579,MATCH(AK67,'Tabel 3.1'!$IV$9:$IV$579,0))</f>
        <v>Danske Invest - Globale High Yield-Obligationer</v>
      </c>
      <c r="B67" s="138">
        <v>201412</v>
      </c>
      <c r="C67" s="138">
        <v>11005</v>
      </c>
      <c r="D67" s="138">
        <v>95</v>
      </c>
      <c r="E67" s="139">
        <v>7311577000</v>
      </c>
      <c r="F67" s="139">
        <v>596644000</v>
      </c>
      <c r="G67" s="139">
        <v>596644000</v>
      </c>
      <c r="H67" s="139">
        <v>0</v>
      </c>
      <c r="I67" s="139">
        <v>6576630000</v>
      </c>
      <c r="J67" s="139">
        <v>0</v>
      </c>
      <c r="K67" s="139">
        <v>6520524000</v>
      </c>
      <c r="L67" s="139">
        <v>56106000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39">
        <v>10156000</v>
      </c>
      <c r="W67" s="139">
        <v>0</v>
      </c>
      <c r="X67" s="139">
        <v>10156000</v>
      </c>
      <c r="Y67" s="139">
        <v>0</v>
      </c>
      <c r="Z67" s="139">
        <v>128148000</v>
      </c>
      <c r="AA67" s="139">
        <v>7311577000</v>
      </c>
      <c r="AB67" s="139">
        <v>0</v>
      </c>
      <c r="AC67" s="139">
        <v>0</v>
      </c>
      <c r="AD67" s="139">
        <v>0</v>
      </c>
      <c r="AE67" s="139">
        <v>7101112000</v>
      </c>
      <c r="AF67" s="139">
        <v>206101000</v>
      </c>
      <c r="AG67" s="139">
        <v>0</v>
      </c>
      <c r="AH67" s="139">
        <v>206101000</v>
      </c>
      <c r="AI67" s="139">
        <v>4364000</v>
      </c>
      <c r="AJ67" s="140" t="s">
        <v>794</v>
      </c>
      <c r="AK67" s="138">
        <v>11005095</v>
      </c>
      <c r="AL67" s="114"/>
      <c r="AM67" s="113"/>
    </row>
    <row r="68" spans="1:39" ht="15">
      <c r="A68" s="109" t="str">
        <f>INDEX('Tabel 3.1'!$C$9:$C$579,MATCH(AK68,'Tabel 3.1'!$IV$9:$IV$579,0))&amp;" - "&amp;INDEX('Tabel 3.1'!$D$9:$D$579,MATCH(AK68,'Tabel 3.1'!$IV$9:$IV$579,0))</f>
        <v>Danske Invest - Euro Investment Grade-Obligationer</v>
      </c>
      <c r="B68" s="138">
        <v>201412</v>
      </c>
      <c r="C68" s="138">
        <v>11005</v>
      </c>
      <c r="D68" s="138">
        <v>96</v>
      </c>
      <c r="E68" s="139">
        <v>8073858000</v>
      </c>
      <c r="F68" s="139">
        <v>245863000</v>
      </c>
      <c r="G68" s="139">
        <v>245863000</v>
      </c>
      <c r="H68" s="139">
        <v>0</v>
      </c>
      <c r="I68" s="139">
        <v>4975491000</v>
      </c>
      <c r="J68" s="139">
        <v>260018000</v>
      </c>
      <c r="K68" s="139">
        <v>4715473000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39">
        <v>2493000</v>
      </c>
      <c r="W68" s="139">
        <v>0</v>
      </c>
      <c r="X68" s="139">
        <v>2493000</v>
      </c>
      <c r="Y68" s="139">
        <v>0</v>
      </c>
      <c r="Z68" s="139">
        <v>2850012000</v>
      </c>
      <c r="AA68" s="139">
        <v>8073858000</v>
      </c>
      <c r="AB68" s="139">
        <v>0</v>
      </c>
      <c r="AC68" s="139">
        <v>0</v>
      </c>
      <c r="AD68" s="139">
        <v>0</v>
      </c>
      <c r="AE68" s="139">
        <v>5304100000</v>
      </c>
      <c r="AF68" s="139">
        <v>5131000</v>
      </c>
      <c r="AG68" s="139">
        <v>0</v>
      </c>
      <c r="AH68" s="139">
        <v>5131000</v>
      </c>
      <c r="AI68" s="139">
        <v>2764627000</v>
      </c>
      <c r="AJ68" s="140" t="s">
        <v>794</v>
      </c>
      <c r="AK68" s="138">
        <v>11005096</v>
      </c>
      <c r="AL68" s="114"/>
      <c r="AM68" s="113"/>
    </row>
    <row r="69" spans="1:39" ht="15">
      <c r="A69" s="109" t="str">
        <f>INDEX('Tabel 3.1'!$C$9:$C$579,MATCH(AK69,'Tabel 3.1'!$IV$9:$IV$579,0))&amp;" - "&amp;INDEX('Tabel 3.1'!$D$9:$D$579,MATCH(AK69,'Tabel 3.1'!$IV$9:$IV$579,0))</f>
        <v>Danske Invest - Nye Markeder Obligationer Lokal Valuta - Akkumulerende KL</v>
      </c>
      <c r="B69" s="138">
        <v>201412</v>
      </c>
      <c r="C69" s="138">
        <v>11005</v>
      </c>
      <c r="D69" s="138">
        <v>97</v>
      </c>
      <c r="E69" s="139">
        <v>2954441000</v>
      </c>
      <c r="F69" s="139">
        <v>149119000</v>
      </c>
      <c r="G69" s="139">
        <v>149119000</v>
      </c>
      <c r="H69" s="139">
        <v>0</v>
      </c>
      <c r="I69" s="139">
        <v>2674608000</v>
      </c>
      <c r="J69" s="139">
        <v>0</v>
      </c>
      <c r="K69" s="139">
        <v>2643402000</v>
      </c>
      <c r="L69" s="139">
        <v>31206000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-247555000</v>
      </c>
      <c r="U69" s="139">
        <v>247555000</v>
      </c>
      <c r="V69" s="139">
        <v>44284000</v>
      </c>
      <c r="W69" s="139">
        <v>0</v>
      </c>
      <c r="X69" s="139">
        <v>44284000</v>
      </c>
      <c r="Y69" s="139">
        <v>0</v>
      </c>
      <c r="Z69" s="139">
        <v>86430000</v>
      </c>
      <c r="AA69" s="139">
        <v>2954441000</v>
      </c>
      <c r="AB69" s="139">
        <v>22492000</v>
      </c>
      <c r="AC69" s="139">
        <v>0</v>
      </c>
      <c r="AD69" s="139">
        <v>22492000</v>
      </c>
      <c r="AE69" s="139">
        <v>2826118000</v>
      </c>
      <c r="AF69" s="139">
        <v>83731000</v>
      </c>
      <c r="AG69" s="139">
        <v>0</v>
      </c>
      <c r="AH69" s="139">
        <v>83731000</v>
      </c>
      <c r="AI69" s="139">
        <v>22100000</v>
      </c>
      <c r="AJ69" s="140" t="s">
        <v>794</v>
      </c>
      <c r="AK69" s="138">
        <v>11005097</v>
      </c>
      <c r="AL69" s="114"/>
      <c r="AM69" s="113"/>
    </row>
    <row r="70" spans="1:39" ht="15">
      <c r="A70" s="109" t="str">
        <f>INDEX('Tabel 3.1'!$C$9:$C$579,MATCH(AK70,'Tabel 3.1'!$IV$9:$IV$579,0))&amp;" - "&amp;INDEX('Tabel 3.1'!$D$9:$D$579,MATCH(AK70,'Tabel 3.1'!$IV$9:$IV$579,0))</f>
        <v>Danske Invest - Euro High Yield-Obligationer</v>
      </c>
      <c r="B70" s="138">
        <v>201412</v>
      </c>
      <c r="C70" s="138">
        <v>11005</v>
      </c>
      <c r="D70" s="138">
        <v>98</v>
      </c>
      <c r="E70" s="139">
        <v>436056000</v>
      </c>
      <c r="F70" s="139">
        <v>28056000</v>
      </c>
      <c r="G70" s="139">
        <v>28056000</v>
      </c>
      <c r="H70" s="139">
        <v>0</v>
      </c>
      <c r="I70" s="139">
        <v>399170000</v>
      </c>
      <c r="J70" s="139">
        <v>0</v>
      </c>
      <c r="K70" s="139">
        <v>399170000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104000</v>
      </c>
      <c r="W70" s="139">
        <v>0</v>
      </c>
      <c r="X70" s="139">
        <v>104000</v>
      </c>
      <c r="Y70" s="139">
        <v>0</v>
      </c>
      <c r="Z70" s="139">
        <v>8726000</v>
      </c>
      <c r="AA70" s="139">
        <v>436056000</v>
      </c>
      <c r="AB70" s="139">
        <v>0</v>
      </c>
      <c r="AC70" s="139">
        <v>0</v>
      </c>
      <c r="AD70" s="139">
        <v>0</v>
      </c>
      <c r="AE70" s="139">
        <v>434690000</v>
      </c>
      <c r="AF70" s="139">
        <v>1129000</v>
      </c>
      <c r="AG70" s="139">
        <v>0</v>
      </c>
      <c r="AH70" s="139">
        <v>1129000</v>
      </c>
      <c r="AI70" s="139">
        <v>236000</v>
      </c>
      <c r="AJ70" s="140" t="s">
        <v>794</v>
      </c>
      <c r="AK70" s="138">
        <v>11005098</v>
      </c>
      <c r="AL70" s="114"/>
      <c r="AM70" s="113"/>
    </row>
    <row r="71" spans="1:39" ht="15">
      <c r="A71" s="109" t="str">
        <f>INDEX('Tabel 3.1'!$C$9:$C$579,MATCH(AK71,'Tabel 3.1'!$IV$9:$IV$579,0))&amp;" - "&amp;INDEX('Tabel 3.1'!$D$9:$D$579,MATCH(AK71,'Tabel 3.1'!$IV$9:$IV$579,0))</f>
        <v>Danske Invest - Norske Korte Obligationer - Akkumulerende KL</v>
      </c>
      <c r="B71" s="138">
        <v>201412</v>
      </c>
      <c r="C71" s="138">
        <v>11005</v>
      </c>
      <c r="D71" s="138">
        <v>99</v>
      </c>
      <c r="E71" s="139">
        <v>323972000</v>
      </c>
      <c r="F71" s="139">
        <v>3529000</v>
      </c>
      <c r="G71" s="139">
        <v>3529000</v>
      </c>
      <c r="H71" s="139">
        <v>0</v>
      </c>
      <c r="I71" s="139">
        <v>319439000</v>
      </c>
      <c r="J71" s="139">
        <v>0</v>
      </c>
      <c r="K71" s="139">
        <v>319439000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1005000</v>
      </c>
      <c r="AA71" s="139">
        <v>323972000</v>
      </c>
      <c r="AB71" s="139">
        <v>0</v>
      </c>
      <c r="AC71" s="139">
        <v>0</v>
      </c>
      <c r="AD71" s="139">
        <v>0</v>
      </c>
      <c r="AE71" s="139">
        <v>323946000</v>
      </c>
      <c r="AF71" s="139">
        <v>0</v>
      </c>
      <c r="AG71" s="139">
        <v>0</v>
      </c>
      <c r="AH71" s="139">
        <v>0</v>
      </c>
      <c r="AI71" s="139">
        <v>26000</v>
      </c>
      <c r="AJ71" s="140" t="s">
        <v>794</v>
      </c>
      <c r="AK71" s="138">
        <v>11005099</v>
      </c>
      <c r="AL71" s="114"/>
      <c r="AM71" s="113"/>
    </row>
    <row r="72" spans="1:39" ht="15">
      <c r="A72" s="109" t="str">
        <f>INDEX('Tabel 3.1'!$C$9:$C$579,MATCH(AK72,'Tabel 3.1'!$IV$9:$IV$579,0))&amp;" - "&amp;INDEX('Tabel 3.1'!$D$9:$D$579,MATCH(AK72,'Tabel 3.1'!$IV$9:$IV$579,0))</f>
        <v>Danske Invest - Horisont Rente Plus - Akkumulerende KL</v>
      </c>
      <c r="B72" s="138">
        <v>201412</v>
      </c>
      <c r="C72" s="138">
        <v>11005</v>
      </c>
      <c r="D72" s="138">
        <v>100</v>
      </c>
      <c r="E72" s="139">
        <v>7103962000</v>
      </c>
      <c r="F72" s="139">
        <v>140949000</v>
      </c>
      <c r="G72" s="139">
        <v>140949000</v>
      </c>
      <c r="H72" s="139">
        <v>0</v>
      </c>
      <c r="I72" s="139">
        <v>5496439000</v>
      </c>
      <c r="J72" s="139">
        <v>0</v>
      </c>
      <c r="K72" s="139">
        <v>5471697000</v>
      </c>
      <c r="L72" s="139">
        <v>24742000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1416297000</v>
      </c>
      <c r="T72" s="139">
        <v>1346933000</v>
      </c>
      <c r="U72" s="139">
        <v>69365000</v>
      </c>
      <c r="V72" s="139">
        <v>0</v>
      </c>
      <c r="W72" s="139">
        <v>0</v>
      </c>
      <c r="X72" s="139">
        <v>0</v>
      </c>
      <c r="Y72" s="139">
        <v>0</v>
      </c>
      <c r="Z72" s="139">
        <v>50278000</v>
      </c>
      <c r="AA72" s="139">
        <v>7103962000</v>
      </c>
      <c r="AB72" s="139">
        <v>0</v>
      </c>
      <c r="AC72" s="139">
        <v>0</v>
      </c>
      <c r="AD72" s="139">
        <v>0</v>
      </c>
      <c r="AE72" s="139">
        <v>7080156000</v>
      </c>
      <c r="AF72" s="139">
        <v>4349000</v>
      </c>
      <c r="AG72" s="139">
        <v>0</v>
      </c>
      <c r="AH72" s="139">
        <v>4349000</v>
      </c>
      <c r="AI72" s="139">
        <v>19457000</v>
      </c>
      <c r="AJ72" s="140"/>
      <c r="AK72" s="138">
        <v>11005100</v>
      </c>
      <c r="AL72" s="114"/>
      <c r="AM72" s="113"/>
    </row>
    <row r="73" spans="1:39" ht="15">
      <c r="A73" s="109" t="str">
        <f>INDEX('Tabel 3.1'!$C$9:$C$579,MATCH(AK73,'Tabel 3.1'!$IV$9:$IV$579,0))&amp;" - "&amp;INDEX('Tabel 3.1'!$D$9:$D$579,MATCH(AK73,'Tabel 3.1'!$IV$9:$IV$579,0))</f>
        <v>Danske Invest - Globale Mellemlange Indeksobligationer</v>
      </c>
      <c r="B73" s="138">
        <v>201412</v>
      </c>
      <c r="C73" s="138">
        <v>11005</v>
      </c>
      <c r="D73" s="138">
        <v>101</v>
      </c>
      <c r="E73" s="139">
        <v>1266650000</v>
      </c>
      <c r="F73" s="139">
        <v>3730000</v>
      </c>
      <c r="G73" s="139">
        <v>3730000</v>
      </c>
      <c r="H73" s="139">
        <v>0</v>
      </c>
      <c r="I73" s="139">
        <v>1257957000</v>
      </c>
      <c r="J73" s="139">
        <v>19425000</v>
      </c>
      <c r="K73" s="139">
        <v>1238532000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39">
        <v>59000</v>
      </c>
      <c r="W73" s="139">
        <v>0</v>
      </c>
      <c r="X73" s="139">
        <v>59000</v>
      </c>
      <c r="Y73" s="139">
        <v>0</v>
      </c>
      <c r="Z73" s="139">
        <v>4904000</v>
      </c>
      <c r="AA73" s="139">
        <v>1266650000</v>
      </c>
      <c r="AB73" s="139">
        <v>0</v>
      </c>
      <c r="AC73" s="139">
        <v>0</v>
      </c>
      <c r="AD73" s="139">
        <v>0</v>
      </c>
      <c r="AE73" s="139">
        <v>1248723000</v>
      </c>
      <c r="AF73" s="139">
        <v>17505000</v>
      </c>
      <c r="AG73" s="139">
        <v>0</v>
      </c>
      <c r="AH73" s="139">
        <v>17505000</v>
      </c>
      <c r="AI73" s="139">
        <v>421000</v>
      </c>
      <c r="AJ73" s="140"/>
      <c r="AK73" s="138">
        <v>11005101</v>
      </c>
      <c r="AL73" s="114"/>
      <c r="AM73" s="113"/>
    </row>
    <row r="74" spans="1:39" ht="15">
      <c r="A74" s="109" t="str">
        <f>INDEX('Tabel 3.1'!$C$9:$C$579,MATCH(AK74,'Tabel 3.1'!$IV$9:$IV$579,0))&amp;" - "&amp;INDEX('Tabel 3.1'!$D$9:$D$579,MATCH(AK74,'Tabel 3.1'!$IV$9:$IV$579,0))</f>
        <v>Danske Invest - Danske Indeksobligationer</v>
      </c>
      <c r="B74" s="138">
        <v>201412</v>
      </c>
      <c r="C74" s="138">
        <v>11005</v>
      </c>
      <c r="D74" s="138">
        <v>102</v>
      </c>
      <c r="E74" s="139">
        <v>179455000</v>
      </c>
      <c r="F74" s="139">
        <v>107000</v>
      </c>
      <c r="G74" s="139">
        <v>107000</v>
      </c>
      <c r="H74" s="139">
        <v>0</v>
      </c>
      <c r="I74" s="139">
        <v>177809000</v>
      </c>
      <c r="J74" s="139">
        <v>177809000</v>
      </c>
      <c r="K74" s="139">
        <v>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  <c r="X74" s="139">
        <v>0</v>
      </c>
      <c r="Y74" s="139">
        <v>0</v>
      </c>
      <c r="Z74" s="139">
        <v>1539000</v>
      </c>
      <c r="AA74" s="139">
        <v>179455000</v>
      </c>
      <c r="AB74" s="139">
        <v>0</v>
      </c>
      <c r="AC74" s="139">
        <v>0</v>
      </c>
      <c r="AD74" s="139">
        <v>0</v>
      </c>
      <c r="AE74" s="139">
        <v>179403000</v>
      </c>
      <c r="AF74" s="139">
        <v>0</v>
      </c>
      <c r="AG74" s="139">
        <v>0</v>
      </c>
      <c r="AH74" s="139">
        <v>0</v>
      </c>
      <c r="AI74" s="139">
        <v>52000</v>
      </c>
      <c r="AJ74" s="140"/>
      <c r="AK74" s="138">
        <v>11005102</v>
      </c>
      <c r="AL74" s="114"/>
      <c r="AM74" s="113"/>
    </row>
    <row r="75" spans="1:39" ht="15">
      <c r="A75" s="109" t="str">
        <f>INDEX('Tabel 3.1'!$C$9:$C$579,MATCH(AK75,'Tabel 3.1'!$IV$9:$IV$579,0))&amp;" - "&amp;INDEX('Tabel 3.1'!$D$9:$D$579,MATCH(AK75,'Tabel 3.1'!$IV$9:$IV$579,0))</f>
        <v>Danske Invest - Global Højt Udbytte</v>
      </c>
      <c r="B75" s="138">
        <v>201412</v>
      </c>
      <c r="C75" s="138">
        <v>11005</v>
      </c>
      <c r="D75" s="138">
        <v>103</v>
      </c>
      <c r="E75" s="139">
        <v>114049000</v>
      </c>
      <c r="F75" s="139">
        <v>2319000</v>
      </c>
      <c r="G75" s="139">
        <v>2319000</v>
      </c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39">
        <v>111618000</v>
      </c>
      <c r="N75" s="139">
        <v>0</v>
      </c>
      <c r="O75" s="139">
        <v>111618000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112000</v>
      </c>
      <c r="AA75" s="139">
        <v>114049000</v>
      </c>
      <c r="AB75" s="139">
        <v>0</v>
      </c>
      <c r="AC75" s="139">
        <v>0</v>
      </c>
      <c r="AD75" s="139">
        <v>0</v>
      </c>
      <c r="AE75" s="139">
        <v>113929000</v>
      </c>
      <c r="AF75" s="139">
        <v>0</v>
      </c>
      <c r="AG75" s="139">
        <v>0</v>
      </c>
      <c r="AH75" s="139">
        <v>0</v>
      </c>
      <c r="AI75" s="139">
        <v>120000</v>
      </c>
      <c r="AJ75" s="140"/>
      <c r="AK75" s="138">
        <v>11005103</v>
      </c>
      <c r="AL75" s="114"/>
      <c r="AM75" s="113"/>
    </row>
    <row r="76" spans="1:39" ht="15">
      <c r="A76" s="109" t="str">
        <f>INDEX('Tabel 3.1'!$C$9:$C$579,MATCH(AK76,'Tabel 3.1'!$IV$9:$IV$579,0))&amp;" - "&amp;INDEX('Tabel 3.1'!$D$9:$D$579,MATCH(AK76,'Tabel 3.1'!$IV$9:$IV$579,0))</f>
        <v>Sparinvest - Value USA</v>
      </c>
      <c r="B76" s="138">
        <v>201412</v>
      </c>
      <c r="C76" s="138">
        <v>11010</v>
      </c>
      <c r="D76" s="138">
        <v>15</v>
      </c>
      <c r="E76" s="139">
        <v>163802000</v>
      </c>
      <c r="F76" s="139">
        <v>3782000</v>
      </c>
      <c r="G76" s="139">
        <v>3782000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159694000</v>
      </c>
      <c r="N76" s="139">
        <v>0</v>
      </c>
      <c r="O76" s="139">
        <v>159694000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39">
        <v>0</v>
      </c>
      <c r="W76" s="139">
        <v>0</v>
      </c>
      <c r="X76" s="139">
        <v>0</v>
      </c>
      <c r="Y76" s="139">
        <v>0</v>
      </c>
      <c r="Z76" s="139">
        <v>326000</v>
      </c>
      <c r="AA76" s="139">
        <v>163802000</v>
      </c>
      <c r="AB76" s="139">
        <v>7000</v>
      </c>
      <c r="AC76" s="139">
        <v>7000</v>
      </c>
      <c r="AD76" s="139">
        <v>0</v>
      </c>
      <c r="AE76" s="139">
        <v>163486000</v>
      </c>
      <c r="AF76" s="139">
        <v>0</v>
      </c>
      <c r="AG76" s="139">
        <v>0</v>
      </c>
      <c r="AH76" s="139">
        <v>0</v>
      </c>
      <c r="AI76" s="139">
        <v>309000</v>
      </c>
      <c r="AJ76" s="140" t="s">
        <v>794</v>
      </c>
      <c r="AK76" s="138">
        <v>11010015</v>
      </c>
      <c r="AL76" s="114"/>
      <c r="AM76" s="113"/>
    </row>
    <row r="77" spans="1:39" ht="15">
      <c r="A77" s="109" t="str">
        <f>INDEX('Tabel 3.1'!$C$9:$C$579,MATCH(AK77,'Tabel 3.1'!$IV$9:$IV$579,0))&amp;" - "&amp;INDEX('Tabel 3.1'!$D$9:$D$579,MATCH(AK77,'Tabel 3.1'!$IV$9:$IV$579,0))</f>
        <v>Sparinvest - Cumulus Value</v>
      </c>
      <c r="B77" s="138">
        <v>201412</v>
      </c>
      <c r="C77" s="138">
        <v>11010</v>
      </c>
      <c r="D77" s="138">
        <v>16</v>
      </c>
      <c r="E77" s="139">
        <v>630114000</v>
      </c>
      <c r="F77" s="139">
        <v>19258000</v>
      </c>
      <c r="G77" s="139">
        <v>19258000</v>
      </c>
      <c r="H77" s="139">
        <v>0</v>
      </c>
      <c r="I77" s="139">
        <v>0</v>
      </c>
      <c r="J77" s="139">
        <v>0</v>
      </c>
      <c r="K77" s="139">
        <v>0</v>
      </c>
      <c r="L77" s="139">
        <v>0</v>
      </c>
      <c r="M77" s="139">
        <v>608896000</v>
      </c>
      <c r="N77" s="139">
        <v>27096000</v>
      </c>
      <c r="O77" s="139">
        <v>574926000</v>
      </c>
      <c r="P77" s="139">
        <v>6874000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39">
        <v>0</v>
      </c>
      <c r="W77" s="139">
        <v>0</v>
      </c>
      <c r="X77" s="139">
        <v>0</v>
      </c>
      <c r="Y77" s="139">
        <v>0</v>
      </c>
      <c r="Z77" s="139">
        <v>1960000</v>
      </c>
      <c r="AA77" s="139">
        <v>630114000</v>
      </c>
      <c r="AB77" s="139">
        <v>99000</v>
      </c>
      <c r="AC77" s="139">
        <v>99000</v>
      </c>
      <c r="AD77" s="139">
        <v>0</v>
      </c>
      <c r="AE77" s="139">
        <v>629311000</v>
      </c>
      <c r="AF77" s="139">
        <v>0</v>
      </c>
      <c r="AG77" s="139">
        <v>0</v>
      </c>
      <c r="AH77" s="139">
        <v>0</v>
      </c>
      <c r="AI77" s="139">
        <v>704000</v>
      </c>
      <c r="AJ77" s="140" t="s">
        <v>794</v>
      </c>
      <c r="AK77" s="138">
        <v>11010016</v>
      </c>
      <c r="AL77" s="114"/>
      <c r="AM77" s="113"/>
    </row>
    <row r="78" spans="1:39" ht="15">
      <c r="A78" s="109" t="str">
        <f>INDEX('Tabel 3.1'!$C$9:$C$579,MATCH(AK78,'Tabel 3.1'!$IV$9:$IV$579,0))&amp;" - "&amp;INDEX('Tabel 3.1'!$D$9:$D$579,MATCH(AK78,'Tabel 3.1'!$IV$9:$IV$579,0))</f>
        <v>Sparinvest - Value Aktier</v>
      </c>
      <c r="B78" s="138">
        <v>201412</v>
      </c>
      <c r="C78" s="138">
        <v>11010</v>
      </c>
      <c r="D78" s="138">
        <v>17</v>
      </c>
      <c r="E78" s="139">
        <v>7679928000</v>
      </c>
      <c r="F78" s="139">
        <v>180435000</v>
      </c>
      <c r="G78" s="139">
        <v>180435000</v>
      </c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39">
        <v>7427191000</v>
      </c>
      <c r="N78" s="139">
        <v>307519000</v>
      </c>
      <c r="O78" s="139">
        <v>7031477000</v>
      </c>
      <c r="P78" s="139">
        <v>88195000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39">
        <v>0</v>
      </c>
      <c r="W78" s="139">
        <v>0</v>
      </c>
      <c r="X78" s="139">
        <v>0</v>
      </c>
      <c r="Y78" s="139">
        <v>0</v>
      </c>
      <c r="Z78" s="139">
        <v>72302000</v>
      </c>
      <c r="AA78" s="139">
        <v>7679928000</v>
      </c>
      <c r="AB78" s="139">
        <v>16000</v>
      </c>
      <c r="AC78" s="139">
        <v>16000</v>
      </c>
      <c r="AD78" s="139">
        <v>0</v>
      </c>
      <c r="AE78" s="139">
        <v>7618915000</v>
      </c>
      <c r="AF78" s="139">
        <v>0</v>
      </c>
      <c r="AG78" s="139">
        <v>0</v>
      </c>
      <c r="AH78" s="139">
        <v>0</v>
      </c>
      <c r="AI78" s="139">
        <v>60997000</v>
      </c>
      <c r="AJ78" s="140" t="s">
        <v>794</v>
      </c>
      <c r="AK78" s="138">
        <v>11010017</v>
      </c>
      <c r="AL78" s="114"/>
      <c r="AM78" s="113"/>
    </row>
    <row r="79" spans="1:39" ht="15">
      <c r="A79" s="109" t="str">
        <f>INDEX('Tabel 3.1'!$C$9:$C$579,MATCH(AK79,'Tabel 3.1'!$IV$9:$IV$579,0))&amp;" - "&amp;INDEX('Tabel 3.1'!$D$9:$D$579,MATCH(AK79,'Tabel 3.1'!$IV$9:$IV$579,0))</f>
        <v>Sparinvest - High Yield Value Bonds Udb.</v>
      </c>
      <c r="B79" s="138">
        <v>201412</v>
      </c>
      <c r="C79" s="138">
        <v>11010</v>
      </c>
      <c r="D79" s="138">
        <v>24</v>
      </c>
      <c r="E79" s="139">
        <v>2378354000</v>
      </c>
      <c r="F79" s="139">
        <v>75337000</v>
      </c>
      <c r="G79" s="139">
        <v>75337000</v>
      </c>
      <c r="H79" s="139">
        <v>0</v>
      </c>
      <c r="I79" s="139">
        <v>2297928000</v>
      </c>
      <c r="J79" s="139">
        <v>69604000</v>
      </c>
      <c r="K79" s="139">
        <v>2228324000</v>
      </c>
      <c r="L79" s="139">
        <v>0</v>
      </c>
      <c r="M79" s="139">
        <v>2534000</v>
      </c>
      <c r="N79" s="139">
        <v>0</v>
      </c>
      <c r="O79" s="139">
        <v>2534000</v>
      </c>
      <c r="P79" s="139">
        <v>0</v>
      </c>
      <c r="Q79" s="139">
        <v>0</v>
      </c>
      <c r="R79" s="139">
        <v>1000</v>
      </c>
      <c r="S79" s="139">
        <v>0</v>
      </c>
      <c r="T79" s="139">
        <v>0</v>
      </c>
      <c r="U79" s="139">
        <v>0</v>
      </c>
      <c r="V79" s="139">
        <v>2198000</v>
      </c>
      <c r="W79" s="139">
        <v>0</v>
      </c>
      <c r="X79" s="139">
        <v>2198000</v>
      </c>
      <c r="Y79" s="139">
        <v>0</v>
      </c>
      <c r="Z79" s="139">
        <v>357000</v>
      </c>
      <c r="AA79" s="139">
        <v>2378354000</v>
      </c>
      <c r="AB79" s="139">
        <v>1000</v>
      </c>
      <c r="AC79" s="139">
        <v>1000</v>
      </c>
      <c r="AD79" s="139">
        <v>0</v>
      </c>
      <c r="AE79" s="139">
        <v>2341041000</v>
      </c>
      <c r="AF79" s="139">
        <v>37312000</v>
      </c>
      <c r="AG79" s="139">
        <v>37312000</v>
      </c>
      <c r="AH79" s="139">
        <v>0</v>
      </c>
      <c r="AI79" s="139">
        <v>0</v>
      </c>
      <c r="AJ79" s="140" t="s">
        <v>794</v>
      </c>
      <c r="AK79" s="138">
        <v>11010024</v>
      </c>
      <c r="AL79" s="114"/>
      <c r="AM79" s="113"/>
    </row>
    <row r="80" spans="1:39" ht="15">
      <c r="A80" s="109" t="str">
        <f>INDEX('Tabel 3.1'!$C$9:$C$579,MATCH(AK80,'Tabel 3.1'!$IV$9:$IV$579,0))&amp;" - "&amp;INDEX('Tabel 3.1'!$D$9:$D$579,MATCH(AK80,'Tabel 3.1'!$IV$9:$IV$579,0))</f>
        <v>Sparinvest - Mellemlange Obligationer</v>
      </c>
      <c r="B80" s="138">
        <v>201412</v>
      </c>
      <c r="C80" s="138">
        <v>11010</v>
      </c>
      <c r="D80" s="138">
        <v>25</v>
      </c>
      <c r="E80" s="139">
        <v>7538152000</v>
      </c>
      <c r="F80" s="139">
        <v>21191000</v>
      </c>
      <c r="G80" s="139">
        <v>21191000</v>
      </c>
      <c r="H80" s="139">
        <v>0</v>
      </c>
      <c r="I80" s="139">
        <v>7364024000</v>
      </c>
      <c r="J80" s="139">
        <v>7308025000</v>
      </c>
      <c r="K80" s="139">
        <v>55999000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39">
        <v>0</v>
      </c>
      <c r="W80" s="139">
        <v>0</v>
      </c>
      <c r="X80" s="139">
        <v>0</v>
      </c>
      <c r="Y80" s="139">
        <v>0</v>
      </c>
      <c r="Z80" s="139">
        <v>152937000</v>
      </c>
      <c r="AA80" s="139">
        <v>7538152000</v>
      </c>
      <c r="AB80" s="139">
        <v>2981000</v>
      </c>
      <c r="AC80" s="139">
        <v>2981000</v>
      </c>
      <c r="AD80" s="139">
        <v>0</v>
      </c>
      <c r="AE80" s="139">
        <v>7115145000</v>
      </c>
      <c r="AF80" s="139">
        <v>0</v>
      </c>
      <c r="AG80" s="139">
        <v>0</v>
      </c>
      <c r="AH80" s="139">
        <v>0</v>
      </c>
      <c r="AI80" s="139">
        <v>420026000</v>
      </c>
      <c r="AJ80" s="140" t="s">
        <v>794</v>
      </c>
      <c r="AK80" s="138">
        <v>11010025</v>
      </c>
      <c r="AL80" s="114"/>
      <c r="AM80" s="113"/>
    </row>
    <row r="81" spans="1:39" ht="15">
      <c r="A81" s="109" t="str">
        <f>INDEX('Tabel 3.1'!$C$9:$C$579,MATCH(AK81,'Tabel 3.1'!$IV$9:$IV$579,0))&amp;" - "&amp;INDEX('Tabel 3.1'!$D$9:$D$579,MATCH(AK81,'Tabel 3.1'!$IV$9:$IV$579,0))</f>
        <v>Sparinvest - Korte Obligationer</v>
      </c>
      <c r="B81" s="138">
        <v>201412</v>
      </c>
      <c r="C81" s="138">
        <v>11010</v>
      </c>
      <c r="D81" s="138">
        <v>26</v>
      </c>
      <c r="E81" s="139">
        <v>5700492000</v>
      </c>
      <c r="F81" s="139">
        <v>16928000</v>
      </c>
      <c r="G81" s="139">
        <v>16928000</v>
      </c>
      <c r="H81" s="139">
        <v>0</v>
      </c>
      <c r="I81" s="139">
        <v>5538245000</v>
      </c>
      <c r="J81" s="139">
        <v>5359368000</v>
      </c>
      <c r="K81" s="139">
        <v>178877000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39">
        <v>0</v>
      </c>
      <c r="W81" s="139">
        <v>0</v>
      </c>
      <c r="X81" s="139">
        <v>0</v>
      </c>
      <c r="Y81" s="139">
        <v>0</v>
      </c>
      <c r="Z81" s="139">
        <v>145319000</v>
      </c>
      <c r="AA81" s="139">
        <v>5700492000</v>
      </c>
      <c r="AB81" s="139">
        <v>0</v>
      </c>
      <c r="AC81" s="139">
        <v>0</v>
      </c>
      <c r="AD81" s="139">
        <v>0</v>
      </c>
      <c r="AE81" s="139">
        <v>5375643000</v>
      </c>
      <c r="AF81" s="139">
        <v>0</v>
      </c>
      <c r="AG81" s="139">
        <v>0</v>
      </c>
      <c r="AH81" s="139">
        <v>0</v>
      </c>
      <c r="AI81" s="139">
        <v>324849000</v>
      </c>
      <c r="AJ81" s="140" t="s">
        <v>794</v>
      </c>
      <c r="AK81" s="138">
        <v>11010026</v>
      </c>
      <c r="AL81" s="114"/>
      <c r="AM81" s="113"/>
    </row>
    <row r="82" spans="1:39" ht="15">
      <c r="A82" s="109" t="str">
        <f>INDEX('Tabel 3.1'!$C$9:$C$579,MATCH(AK82,'Tabel 3.1'!$IV$9:$IV$579,0))&amp;" - "&amp;INDEX('Tabel 3.1'!$D$9:$D$579,MATCH(AK82,'Tabel 3.1'!$IV$9:$IV$579,0))</f>
        <v>Sparinvest - Lange Obligationer</v>
      </c>
      <c r="B82" s="138">
        <v>201412</v>
      </c>
      <c r="C82" s="138">
        <v>11010</v>
      </c>
      <c r="D82" s="138">
        <v>27</v>
      </c>
      <c r="E82" s="139">
        <v>4065439000</v>
      </c>
      <c r="F82" s="139">
        <v>7413000</v>
      </c>
      <c r="G82" s="139">
        <v>7413000</v>
      </c>
      <c r="H82" s="139">
        <v>0</v>
      </c>
      <c r="I82" s="139">
        <v>4054495000</v>
      </c>
      <c r="J82" s="139">
        <v>3866446000</v>
      </c>
      <c r="K82" s="139">
        <v>188049000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39">
        <v>0</v>
      </c>
      <c r="W82" s="139">
        <v>0</v>
      </c>
      <c r="X82" s="139">
        <v>0</v>
      </c>
      <c r="Y82" s="139">
        <v>0</v>
      </c>
      <c r="Z82" s="139">
        <v>3531000</v>
      </c>
      <c r="AA82" s="139">
        <v>4065439000</v>
      </c>
      <c r="AB82" s="139">
        <v>3188000</v>
      </c>
      <c r="AC82" s="139">
        <v>3188000</v>
      </c>
      <c r="AD82" s="139">
        <v>0</v>
      </c>
      <c r="AE82" s="139">
        <v>3912843000</v>
      </c>
      <c r="AF82" s="139">
        <v>0</v>
      </c>
      <c r="AG82" s="139">
        <v>0</v>
      </c>
      <c r="AH82" s="139">
        <v>0</v>
      </c>
      <c r="AI82" s="139">
        <v>149408000</v>
      </c>
      <c r="AJ82" s="140" t="s">
        <v>794</v>
      </c>
      <c r="AK82" s="138">
        <v>11010027</v>
      </c>
      <c r="AL82" s="114"/>
      <c r="AM82" s="113"/>
    </row>
    <row r="83" spans="1:39" ht="15">
      <c r="A83" s="109" t="str">
        <f>INDEX('Tabel 3.1'!$C$9:$C$579,MATCH(AK83,'Tabel 3.1'!$IV$9:$IV$579,0))&amp;" - "&amp;INDEX('Tabel 3.1'!$D$9:$D$579,MATCH(AK83,'Tabel 3.1'!$IV$9:$IV$579,0))</f>
        <v>Sparinvest - Nye Obligationsmarkeder</v>
      </c>
      <c r="B83" s="138">
        <v>201412</v>
      </c>
      <c r="C83" s="138">
        <v>11010</v>
      </c>
      <c r="D83" s="138">
        <v>30</v>
      </c>
      <c r="E83" s="139">
        <v>616059000</v>
      </c>
      <c r="F83" s="139">
        <v>1666000</v>
      </c>
      <c r="G83" s="139">
        <v>1666000</v>
      </c>
      <c r="H83" s="139">
        <v>0</v>
      </c>
      <c r="I83" s="139">
        <v>613697000</v>
      </c>
      <c r="J83" s="139">
        <v>0</v>
      </c>
      <c r="K83" s="139">
        <v>613697000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39">
        <v>245000</v>
      </c>
      <c r="W83" s="139">
        <v>0</v>
      </c>
      <c r="X83" s="139">
        <v>245000</v>
      </c>
      <c r="Y83" s="139">
        <v>0</v>
      </c>
      <c r="Z83" s="139">
        <v>452000</v>
      </c>
      <c r="AA83" s="139">
        <v>616059000</v>
      </c>
      <c r="AB83" s="139">
        <v>0</v>
      </c>
      <c r="AC83" s="139">
        <v>0</v>
      </c>
      <c r="AD83" s="139">
        <v>0</v>
      </c>
      <c r="AE83" s="139">
        <v>602164000</v>
      </c>
      <c r="AF83" s="139">
        <v>13470000</v>
      </c>
      <c r="AG83" s="139">
        <v>13470000</v>
      </c>
      <c r="AH83" s="139">
        <v>0</v>
      </c>
      <c r="AI83" s="139">
        <v>425000</v>
      </c>
      <c r="AJ83" s="140" t="s">
        <v>794</v>
      </c>
      <c r="AK83" s="138">
        <v>11010030</v>
      </c>
      <c r="AL83" s="114"/>
      <c r="AM83" s="113"/>
    </row>
    <row r="84" spans="1:39" ht="15">
      <c r="A84" s="109" t="str">
        <f>INDEX('Tabel 3.1'!$C$9:$C$579,MATCH(AK84,'Tabel 3.1'!$IV$9:$IV$579,0))&amp;" - "&amp;INDEX('Tabel 3.1'!$D$9:$D$579,MATCH(AK84,'Tabel 3.1'!$IV$9:$IV$579,0))</f>
        <v>Sparinvest - Bolig</v>
      </c>
      <c r="B84" s="138">
        <v>201412</v>
      </c>
      <c r="C84" s="138">
        <v>11010</v>
      </c>
      <c r="D84" s="138">
        <v>31</v>
      </c>
      <c r="E84" s="139">
        <v>165533000</v>
      </c>
      <c r="F84" s="139">
        <v>691000</v>
      </c>
      <c r="G84" s="139">
        <v>691000</v>
      </c>
      <c r="H84" s="139">
        <v>0</v>
      </c>
      <c r="I84" s="139">
        <v>164842000</v>
      </c>
      <c r="J84" s="139">
        <v>162707000</v>
      </c>
      <c r="K84" s="139">
        <v>2135000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39">
        <v>0</v>
      </c>
      <c r="W84" s="139">
        <v>0</v>
      </c>
      <c r="X84" s="139">
        <v>0</v>
      </c>
      <c r="Y84" s="139">
        <v>0</v>
      </c>
      <c r="Z84" s="139">
        <v>0</v>
      </c>
      <c r="AA84" s="139">
        <v>165533000</v>
      </c>
      <c r="AB84" s="139">
        <v>0</v>
      </c>
      <c r="AC84" s="139">
        <v>0</v>
      </c>
      <c r="AD84" s="139">
        <v>0</v>
      </c>
      <c r="AE84" s="139">
        <v>160282000</v>
      </c>
      <c r="AF84" s="139">
        <v>0</v>
      </c>
      <c r="AG84" s="139">
        <v>0</v>
      </c>
      <c r="AH84" s="139">
        <v>0</v>
      </c>
      <c r="AI84" s="139">
        <v>5251000</v>
      </c>
      <c r="AJ84" s="140" t="s">
        <v>794</v>
      </c>
      <c r="AK84" s="138">
        <v>11010031</v>
      </c>
      <c r="AL84" s="114"/>
      <c r="AM84" s="113"/>
    </row>
    <row r="85" spans="1:39" ht="15">
      <c r="A85" s="109" t="str">
        <f>INDEX('Tabel 3.1'!$C$9:$C$579,MATCH(AK85,'Tabel 3.1'!$IV$9:$IV$579,0))&amp;" - "&amp;INDEX('Tabel 3.1'!$D$9:$D$579,MATCH(AK85,'Tabel 3.1'!$IV$9:$IV$579,0))</f>
        <v>Sparinvest - Indeksobligationer</v>
      </c>
      <c r="B85" s="138">
        <v>201412</v>
      </c>
      <c r="C85" s="138">
        <v>11010</v>
      </c>
      <c r="D85" s="138">
        <v>32</v>
      </c>
      <c r="E85" s="139">
        <v>556448000</v>
      </c>
      <c r="F85" s="139">
        <v>12343000</v>
      </c>
      <c r="G85" s="139">
        <v>12343000</v>
      </c>
      <c r="H85" s="139">
        <v>0</v>
      </c>
      <c r="I85" s="139">
        <v>544024000</v>
      </c>
      <c r="J85" s="139">
        <v>2135000</v>
      </c>
      <c r="K85" s="139">
        <v>541888000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39">
        <v>82000</v>
      </c>
      <c r="W85" s="139">
        <v>0</v>
      </c>
      <c r="X85" s="139">
        <v>82000</v>
      </c>
      <c r="Y85" s="139">
        <v>0</v>
      </c>
      <c r="Z85" s="139">
        <v>0</v>
      </c>
      <c r="AA85" s="139">
        <v>556448000</v>
      </c>
      <c r="AB85" s="139">
        <v>0</v>
      </c>
      <c r="AC85" s="139">
        <v>0</v>
      </c>
      <c r="AD85" s="139">
        <v>0</v>
      </c>
      <c r="AE85" s="139">
        <v>541865000</v>
      </c>
      <c r="AF85" s="139">
        <v>10579000</v>
      </c>
      <c r="AG85" s="139">
        <v>10579000</v>
      </c>
      <c r="AH85" s="139">
        <v>0</v>
      </c>
      <c r="AI85" s="139">
        <v>4005000</v>
      </c>
      <c r="AJ85" s="140" t="s">
        <v>794</v>
      </c>
      <c r="AK85" s="138">
        <v>11010032</v>
      </c>
      <c r="AL85" s="114"/>
      <c r="AM85" s="113"/>
    </row>
    <row r="86" spans="1:39" ht="15">
      <c r="A86" s="109" t="str">
        <f>INDEX('Tabel 3.1'!$C$9:$C$579,MATCH(AK86,'Tabel 3.1'!$IV$9:$IV$579,0))&amp;" - "&amp;INDEX('Tabel 3.1'!$D$9:$D$579,MATCH(AK86,'Tabel 3.1'!$IV$9:$IV$579,0))</f>
        <v>Sparinvest - Nye Obligationsmarkeder Lokalvaluta</v>
      </c>
      <c r="B86" s="138">
        <v>201412</v>
      </c>
      <c r="C86" s="138">
        <v>11010</v>
      </c>
      <c r="D86" s="138">
        <v>33</v>
      </c>
      <c r="E86" s="139">
        <v>448193000</v>
      </c>
      <c r="F86" s="139">
        <v>10325000</v>
      </c>
      <c r="G86" s="139">
        <v>10325000</v>
      </c>
      <c r="H86" s="139">
        <v>0</v>
      </c>
      <c r="I86" s="139">
        <v>437272000</v>
      </c>
      <c r="J86" s="139">
        <v>0</v>
      </c>
      <c r="K86" s="139">
        <v>437272000</v>
      </c>
      <c r="L86" s="139">
        <v>0</v>
      </c>
      <c r="M86" s="139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39">
        <v>0</v>
      </c>
      <c r="W86" s="139">
        <v>0</v>
      </c>
      <c r="X86" s="139">
        <v>0</v>
      </c>
      <c r="Y86" s="139">
        <v>0</v>
      </c>
      <c r="Z86" s="139">
        <v>596000</v>
      </c>
      <c r="AA86" s="139">
        <v>448193000</v>
      </c>
      <c r="AB86" s="139">
        <v>0</v>
      </c>
      <c r="AC86" s="139">
        <v>0</v>
      </c>
      <c r="AD86" s="139">
        <v>0</v>
      </c>
      <c r="AE86" s="139">
        <v>447618000</v>
      </c>
      <c r="AF86" s="139">
        <v>0</v>
      </c>
      <c r="AG86" s="139">
        <v>0</v>
      </c>
      <c r="AH86" s="139">
        <v>0</v>
      </c>
      <c r="AI86" s="139">
        <v>575000</v>
      </c>
      <c r="AJ86" s="140" t="s">
        <v>794</v>
      </c>
      <c r="AK86" s="138">
        <v>11010033</v>
      </c>
      <c r="AL86" s="114"/>
      <c r="AM86" s="113"/>
    </row>
    <row r="87" spans="1:39" ht="15">
      <c r="A87" s="109" t="str">
        <f>INDEX('Tabel 3.1'!$C$9:$C$579,MATCH(AK87,'Tabel 3.1'!$IV$9:$IV$579,0))&amp;" - "&amp;INDEX('Tabel 3.1'!$D$9:$D$579,MATCH(AK87,'Tabel 3.1'!$IV$9:$IV$579,0))</f>
        <v>Sparinvest - Danske Aktier</v>
      </c>
      <c r="B87" s="138">
        <v>201412</v>
      </c>
      <c r="C87" s="138">
        <v>11010</v>
      </c>
      <c r="D87" s="138">
        <v>34</v>
      </c>
      <c r="E87" s="139">
        <v>567538000</v>
      </c>
      <c r="F87" s="139">
        <v>6816000</v>
      </c>
      <c r="G87" s="139">
        <v>6816000</v>
      </c>
      <c r="H87" s="139">
        <v>0</v>
      </c>
      <c r="I87" s="139">
        <v>0</v>
      </c>
      <c r="J87" s="139">
        <v>0</v>
      </c>
      <c r="K87" s="139">
        <v>0</v>
      </c>
      <c r="L87" s="139">
        <v>0</v>
      </c>
      <c r="M87" s="139">
        <v>560349000</v>
      </c>
      <c r="N87" s="139">
        <v>532924000</v>
      </c>
      <c r="O87" s="139">
        <v>21124000</v>
      </c>
      <c r="P87" s="139">
        <v>6301000</v>
      </c>
      <c r="Q87" s="139">
        <v>0</v>
      </c>
      <c r="R87" s="139">
        <v>0</v>
      </c>
      <c r="S87" s="139">
        <v>0</v>
      </c>
      <c r="T87" s="139">
        <v>0</v>
      </c>
      <c r="U87" s="139">
        <v>0</v>
      </c>
      <c r="V87" s="139">
        <v>0</v>
      </c>
      <c r="W87" s="139">
        <v>0</v>
      </c>
      <c r="X87" s="139">
        <v>0</v>
      </c>
      <c r="Y87" s="139">
        <v>0</v>
      </c>
      <c r="Z87" s="139">
        <v>373000</v>
      </c>
      <c r="AA87" s="139">
        <v>567538000</v>
      </c>
      <c r="AB87" s="139">
        <v>554000</v>
      </c>
      <c r="AC87" s="139">
        <v>554000</v>
      </c>
      <c r="AD87" s="139">
        <v>0</v>
      </c>
      <c r="AE87" s="139">
        <v>565923000</v>
      </c>
      <c r="AF87" s="139">
        <v>0</v>
      </c>
      <c r="AG87" s="139">
        <v>0</v>
      </c>
      <c r="AH87" s="139">
        <v>0</v>
      </c>
      <c r="AI87" s="139">
        <v>1061000</v>
      </c>
      <c r="AJ87" s="140" t="s">
        <v>794</v>
      </c>
      <c r="AK87" s="138">
        <v>11010034</v>
      </c>
      <c r="AL87" s="114"/>
      <c r="AM87" s="113"/>
    </row>
    <row r="88" spans="1:39" ht="15">
      <c r="A88" s="109" t="str">
        <f>INDEX('Tabel 3.1'!$C$9:$C$579,MATCH(AK88,'Tabel 3.1'!$IV$9:$IV$579,0))&amp;" - "&amp;INDEX('Tabel 3.1'!$D$9:$D$579,MATCH(AK88,'Tabel 3.1'!$IV$9:$IV$579,0))</f>
        <v>Sparinvest - Value Europa</v>
      </c>
      <c r="B88" s="138">
        <v>201412</v>
      </c>
      <c r="C88" s="138">
        <v>11010</v>
      </c>
      <c r="D88" s="138">
        <v>35</v>
      </c>
      <c r="E88" s="139">
        <v>566744000</v>
      </c>
      <c r="F88" s="139">
        <v>29937000</v>
      </c>
      <c r="G88" s="139">
        <v>29937000</v>
      </c>
      <c r="H88" s="139">
        <v>0</v>
      </c>
      <c r="I88" s="139">
        <v>0</v>
      </c>
      <c r="J88" s="139">
        <v>0</v>
      </c>
      <c r="K88" s="139">
        <v>0</v>
      </c>
      <c r="L88" s="139">
        <v>0</v>
      </c>
      <c r="M88" s="139">
        <v>534166000</v>
      </c>
      <c r="N88" s="139">
        <v>42092000</v>
      </c>
      <c r="O88" s="139">
        <v>489371000</v>
      </c>
      <c r="P88" s="139">
        <v>2703000</v>
      </c>
      <c r="Q88" s="139">
        <v>0</v>
      </c>
      <c r="R88" s="139">
        <v>0</v>
      </c>
      <c r="S88" s="139">
        <v>0</v>
      </c>
      <c r="T88" s="139">
        <v>0</v>
      </c>
      <c r="U88" s="139">
        <v>0</v>
      </c>
      <c r="V88" s="139">
        <v>0</v>
      </c>
      <c r="W88" s="139">
        <v>0</v>
      </c>
      <c r="X88" s="139">
        <v>0</v>
      </c>
      <c r="Y88" s="139">
        <v>0</v>
      </c>
      <c r="Z88" s="139">
        <v>2641000</v>
      </c>
      <c r="AA88" s="139">
        <v>566744000</v>
      </c>
      <c r="AB88" s="139">
        <v>1000</v>
      </c>
      <c r="AC88" s="139">
        <v>1000</v>
      </c>
      <c r="AD88" s="139">
        <v>0</v>
      </c>
      <c r="AE88" s="139">
        <v>562234000</v>
      </c>
      <c r="AF88" s="139">
        <v>0</v>
      </c>
      <c r="AG88" s="139">
        <v>0</v>
      </c>
      <c r="AH88" s="139">
        <v>0</v>
      </c>
      <c r="AI88" s="139">
        <v>4509000</v>
      </c>
      <c r="AJ88" s="140" t="s">
        <v>794</v>
      </c>
      <c r="AK88" s="138">
        <v>11010035</v>
      </c>
      <c r="AL88" s="114"/>
      <c r="AM88" s="113"/>
    </row>
    <row r="89" spans="1:39" ht="15">
      <c r="A89" s="109" t="str">
        <f>INDEX('Tabel 3.1'!$C$9:$C$579,MATCH(AK89,'Tabel 3.1'!$IV$9:$IV$579,0))&amp;" - "&amp;INDEX('Tabel 3.1'!$D$9:$D$579,MATCH(AK89,'Tabel 3.1'!$IV$9:$IV$579,0))</f>
        <v>Sparinvest - Value Emerging Markets</v>
      </c>
      <c r="B89" s="138">
        <v>201412</v>
      </c>
      <c r="C89" s="138">
        <v>11010</v>
      </c>
      <c r="D89" s="138">
        <v>36</v>
      </c>
      <c r="E89" s="139">
        <v>246029000</v>
      </c>
      <c r="F89" s="139">
        <v>4053000</v>
      </c>
      <c r="G89" s="139">
        <v>4053000</v>
      </c>
      <c r="H89" s="139">
        <v>0</v>
      </c>
      <c r="I89" s="139">
        <v>0</v>
      </c>
      <c r="J89" s="139">
        <v>0</v>
      </c>
      <c r="K89" s="139">
        <v>0</v>
      </c>
      <c r="L89" s="139">
        <v>0</v>
      </c>
      <c r="M89" s="139">
        <v>241369000</v>
      </c>
      <c r="N89" s="139">
        <v>0</v>
      </c>
      <c r="O89" s="139">
        <v>241369000</v>
      </c>
      <c r="P89" s="139">
        <v>0</v>
      </c>
      <c r="Q89" s="139">
        <v>0</v>
      </c>
      <c r="R89" s="139">
        <v>0</v>
      </c>
      <c r="S89" s="139">
        <v>0</v>
      </c>
      <c r="T89" s="139">
        <v>0</v>
      </c>
      <c r="U89" s="139">
        <v>0</v>
      </c>
      <c r="V89" s="139">
        <v>0</v>
      </c>
      <c r="W89" s="139">
        <v>0</v>
      </c>
      <c r="X89" s="139">
        <v>0</v>
      </c>
      <c r="Y89" s="139">
        <v>0</v>
      </c>
      <c r="Z89" s="139">
        <v>607000</v>
      </c>
      <c r="AA89" s="139">
        <v>246029000</v>
      </c>
      <c r="AB89" s="139">
        <v>4000</v>
      </c>
      <c r="AC89" s="139">
        <v>4000</v>
      </c>
      <c r="AD89" s="139">
        <v>0</v>
      </c>
      <c r="AE89" s="139">
        <v>245674000</v>
      </c>
      <c r="AF89" s="139">
        <v>0</v>
      </c>
      <c r="AG89" s="139">
        <v>0</v>
      </c>
      <c r="AH89" s="139">
        <v>0</v>
      </c>
      <c r="AI89" s="139">
        <v>351000</v>
      </c>
      <c r="AJ89" s="140" t="s">
        <v>794</v>
      </c>
      <c r="AK89" s="138">
        <v>11010036</v>
      </c>
      <c r="AL89" s="114"/>
      <c r="AM89" s="113"/>
    </row>
    <row r="90" spans="1:39" ht="15">
      <c r="A90" s="109" t="str">
        <f>INDEX('Tabel 3.1'!$C$9:$C$579,MATCH(AK90,'Tabel 3.1'!$IV$9:$IV$579,0))&amp;" - "&amp;INDEX('Tabel 3.1'!$D$9:$D$579,MATCH(AK90,'Tabel 3.1'!$IV$9:$IV$579,0))</f>
        <v>Sparinvest - Momentum Aktier</v>
      </c>
      <c r="B90" s="138">
        <v>201412</v>
      </c>
      <c r="C90" s="138">
        <v>11010</v>
      </c>
      <c r="D90" s="138">
        <v>39</v>
      </c>
      <c r="E90" s="139">
        <v>634844000</v>
      </c>
      <c r="F90" s="139">
        <v>8501000</v>
      </c>
      <c r="G90" s="139">
        <v>8501000</v>
      </c>
      <c r="H90" s="139">
        <v>0</v>
      </c>
      <c r="I90" s="139">
        <v>0</v>
      </c>
      <c r="J90" s="139">
        <v>0</v>
      </c>
      <c r="K90" s="139">
        <v>0</v>
      </c>
      <c r="L90" s="139">
        <v>0</v>
      </c>
      <c r="M90" s="139">
        <v>618344000</v>
      </c>
      <c r="N90" s="139">
        <v>11291000</v>
      </c>
      <c r="O90" s="139">
        <v>600537000</v>
      </c>
      <c r="P90" s="139">
        <v>6516000</v>
      </c>
      <c r="Q90" s="139">
        <v>0</v>
      </c>
      <c r="R90" s="139">
        <v>0</v>
      </c>
      <c r="S90" s="139">
        <v>0</v>
      </c>
      <c r="T90" s="139">
        <v>0</v>
      </c>
      <c r="U90" s="139">
        <v>0</v>
      </c>
      <c r="V90" s="139">
        <v>0</v>
      </c>
      <c r="W90" s="139">
        <v>0</v>
      </c>
      <c r="X90" s="139">
        <v>0</v>
      </c>
      <c r="Y90" s="139">
        <v>0</v>
      </c>
      <c r="Z90" s="139">
        <v>7999000</v>
      </c>
      <c r="AA90" s="139">
        <v>634844000</v>
      </c>
      <c r="AB90" s="139">
        <v>1901000</v>
      </c>
      <c r="AC90" s="139">
        <v>1901000</v>
      </c>
      <c r="AD90" s="139">
        <v>0</v>
      </c>
      <c r="AE90" s="139">
        <v>627597000</v>
      </c>
      <c r="AF90" s="139">
        <v>0</v>
      </c>
      <c r="AG90" s="139">
        <v>0</v>
      </c>
      <c r="AH90" s="139">
        <v>0</v>
      </c>
      <c r="AI90" s="139">
        <v>5346000</v>
      </c>
      <c r="AJ90" s="140" t="s">
        <v>794</v>
      </c>
      <c r="AK90" s="138">
        <v>11010039</v>
      </c>
      <c r="AL90" s="114"/>
      <c r="AM90" s="113"/>
    </row>
    <row r="91" spans="1:39" ht="15">
      <c r="A91" s="109" t="str">
        <f>INDEX('Tabel 3.1'!$C$9:$C$579,MATCH(AK91,'Tabel 3.1'!$IV$9:$IV$579,0))&amp;" - "&amp;INDEX('Tabel 3.1'!$D$9:$D$579,MATCH(AK91,'Tabel 3.1'!$IV$9:$IV$579,0))</f>
        <v>Sparinvest - Momentum Aktier Akk.</v>
      </c>
      <c r="B91" s="138">
        <v>201412</v>
      </c>
      <c r="C91" s="138">
        <v>11010</v>
      </c>
      <c r="D91" s="138">
        <v>40</v>
      </c>
      <c r="E91" s="139">
        <v>147183000</v>
      </c>
      <c r="F91" s="139">
        <v>1706000</v>
      </c>
      <c r="G91" s="139">
        <v>1706000</v>
      </c>
      <c r="H91" s="139">
        <v>0</v>
      </c>
      <c r="I91" s="139">
        <v>0</v>
      </c>
      <c r="J91" s="139">
        <v>0</v>
      </c>
      <c r="K91" s="139">
        <v>0</v>
      </c>
      <c r="L91" s="139">
        <v>0</v>
      </c>
      <c r="M91" s="139">
        <v>144025000</v>
      </c>
      <c r="N91" s="139">
        <v>2659000</v>
      </c>
      <c r="O91" s="139">
        <v>140444000</v>
      </c>
      <c r="P91" s="139">
        <v>922000</v>
      </c>
      <c r="Q91" s="139">
        <v>0</v>
      </c>
      <c r="R91" s="139">
        <v>0</v>
      </c>
      <c r="S91" s="139">
        <v>0</v>
      </c>
      <c r="T91" s="139">
        <v>0</v>
      </c>
      <c r="U91" s="139">
        <v>0</v>
      </c>
      <c r="V91" s="139">
        <v>0</v>
      </c>
      <c r="W91" s="139">
        <v>0</v>
      </c>
      <c r="X91" s="139">
        <v>0</v>
      </c>
      <c r="Y91" s="139">
        <v>0</v>
      </c>
      <c r="Z91" s="139">
        <v>1452000</v>
      </c>
      <c r="AA91" s="139">
        <v>147183000</v>
      </c>
      <c r="AB91" s="139">
        <v>401000</v>
      </c>
      <c r="AC91" s="139">
        <v>401000</v>
      </c>
      <c r="AD91" s="139">
        <v>0</v>
      </c>
      <c r="AE91" s="139">
        <v>145683000</v>
      </c>
      <c r="AF91" s="139">
        <v>0</v>
      </c>
      <c r="AG91" s="139">
        <v>0</v>
      </c>
      <c r="AH91" s="139">
        <v>0</v>
      </c>
      <c r="AI91" s="139">
        <v>1099000</v>
      </c>
      <c r="AJ91" s="140" t="s">
        <v>794</v>
      </c>
      <c r="AK91" s="138">
        <v>11010040</v>
      </c>
      <c r="AL91" s="114"/>
      <c r="AM91" s="113"/>
    </row>
    <row r="92" spans="1:39" ht="15">
      <c r="A92" s="109" t="str">
        <f>INDEX('Tabel 3.1'!$C$9:$C$579,MATCH(AK92,'Tabel 3.1'!$IV$9:$IV$579,0))&amp;" - "&amp;INDEX('Tabel 3.1'!$D$9:$D$579,MATCH(AK92,'Tabel 3.1'!$IV$9:$IV$579,0))</f>
        <v>Sparinvest - Value Europa Small Cap</v>
      </c>
      <c r="B92" s="138">
        <v>201412</v>
      </c>
      <c r="C92" s="138">
        <v>11010</v>
      </c>
      <c r="D92" s="138">
        <v>41</v>
      </c>
      <c r="E92" s="139">
        <v>391480000</v>
      </c>
      <c r="F92" s="139">
        <v>3719000</v>
      </c>
      <c r="G92" s="139">
        <v>3719000</v>
      </c>
      <c r="H92" s="139">
        <v>0</v>
      </c>
      <c r="I92" s="139">
        <v>0</v>
      </c>
      <c r="J92" s="139">
        <v>0</v>
      </c>
      <c r="K92" s="139">
        <v>0</v>
      </c>
      <c r="L92" s="139">
        <v>0</v>
      </c>
      <c r="M92" s="139">
        <v>386230000</v>
      </c>
      <c r="N92" s="139">
        <v>26507000</v>
      </c>
      <c r="O92" s="139">
        <v>359695000</v>
      </c>
      <c r="P92" s="139">
        <v>28000</v>
      </c>
      <c r="Q92" s="139">
        <v>0</v>
      </c>
      <c r="R92" s="139">
        <v>0</v>
      </c>
      <c r="S92" s="139">
        <v>0</v>
      </c>
      <c r="T92" s="139">
        <v>0</v>
      </c>
      <c r="U92" s="139">
        <v>0</v>
      </c>
      <c r="V92" s="139">
        <v>0</v>
      </c>
      <c r="W92" s="139">
        <v>0</v>
      </c>
      <c r="X92" s="139">
        <v>0</v>
      </c>
      <c r="Y92" s="139">
        <v>0</v>
      </c>
      <c r="Z92" s="139">
        <v>1531000</v>
      </c>
      <c r="AA92" s="139">
        <v>391480000</v>
      </c>
      <c r="AB92" s="139">
        <v>4000</v>
      </c>
      <c r="AC92" s="139">
        <v>4000</v>
      </c>
      <c r="AD92" s="139">
        <v>0</v>
      </c>
      <c r="AE92" s="139">
        <v>390910000</v>
      </c>
      <c r="AF92" s="139">
        <v>0</v>
      </c>
      <c r="AG92" s="139">
        <v>0</v>
      </c>
      <c r="AH92" s="139">
        <v>0</v>
      </c>
      <c r="AI92" s="139">
        <v>566000</v>
      </c>
      <c r="AJ92" s="140" t="s">
        <v>794</v>
      </c>
      <c r="AK92" s="138">
        <v>11010041</v>
      </c>
      <c r="AL92" s="114"/>
      <c r="AM92" s="113"/>
    </row>
    <row r="93" spans="1:39" ht="15">
      <c r="A93" s="109" t="str">
        <f>INDEX('Tabel 3.1'!$C$9:$C$579,MATCH(AK93,'Tabel 3.1'!$IV$9:$IV$579,0))&amp;" - "&amp;INDEX('Tabel 3.1'!$D$9:$D$579,MATCH(AK93,'Tabel 3.1'!$IV$9:$IV$579,0))</f>
        <v>Sparinvest - Investment Grade Value Bonds Udb. - All Countries</v>
      </c>
      <c r="B93" s="138">
        <v>201412</v>
      </c>
      <c r="C93" s="138">
        <v>11010</v>
      </c>
      <c r="D93" s="138">
        <v>42</v>
      </c>
      <c r="E93" s="139">
        <v>2046678000</v>
      </c>
      <c r="F93" s="139">
        <v>126621000</v>
      </c>
      <c r="G93" s="139">
        <v>126621000</v>
      </c>
      <c r="H93" s="139">
        <v>0</v>
      </c>
      <c r="I93" s="139">
        <v>1914357000</v>
      </c>
      <c r="J93" s="139">
        <v>90946000</v>
      </c>
      <c r="K93" s="139">
        <v>1823412000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R93" s="139">
        <v>1000</v>
      </c>
      <c r="S93" s="139">
        <v>0</v>
      </c>
      <c r="T93" s="139">
        <v>0</v>
      </c>
      <c r="U93" s="139">
        <v>0</v>
      </c>
      <c r="V93" s="139">
        <v>191000</v>
      </c>
      <c r="W93" s="139">
        <v>191000</v>
      </c>
      <c r="X93" s="139">
        <v>0</v>
      </c>
      <c r="Y93" s="139">
        <v>0</v>
      </c>
      <c r="Z93" s="139">
        <v>5509000</v>
      </c>
      <c r="AA93" s="139">
        <v>2046678000</v>
      </c>
      <c r="AB93" s="139">
        <v>128000</v>
      </c>
      <c r="AC93" s="139">
        <v>128000</v>
      </c>
      <c r="AD93" s="139">
        <v>0</v>
      </c>
      <c r="AE93" s="139">
        <v>2020253000</v>
      </c>
      <c r="AF93" s="139">
        <v>26298000</v>
      </c>
      <c r="AG93" s="139">
        <v>21710000</v>
      </c>
      <c r="AH93" s="139">
        <v>4588000</v>
      </c>
      <c r="AI93" s="139">
        <v>0</v>
      </c>
      <c r="AJ93" s="140" t="s">
        <v>794</v>
      </c>
      <c r="AK93" s="138">
        <v>11010042</v>
      </c>
      <c r="AL93" s="114"/>
      <c r="AM93" s="113"/>
    </row>
    <row r="94" spans="1:39" ht="15">
      <c r="A94" s="109" t="str">
        <f>INDEX('Tabel 3.1'!$C$9:$C$579,MATCH(AK94,'Tabel 3.1'!$IV$9:$IV$579,0))&amp;" - "&amp;INDEX('Tabel 3.1'!$D$9:$D$579,MATCH(AK94,'Tabel 3.1'!$IV$9:$IV$579,0))</f>
        <v>Sparinvest - Value Bonds 2016 Udb.</v>
      </c>
      <c r="B94" s="138">
        <v>201412</v>
      </c>
      <c r="C94" s="138">
        <v>11010</v>
      </c>
      <c r="D94" s="138">
        <v>43</v>
      </c>
      <c r="E94" s="139">
        <v>368433000</v>
      </c>
      <c r="F94" s="139">
        <v>22835000</v>
      </c>
      <c r="G94" s="139">
        <v>22835000</v>
      </c>
      <c r="H94" s="139">
        <v>0</v>
      </c>
      <c r="I94" s="139">
        <v>345330000</v>
      </c>
      <c r="J94" s="139">
        <v>16192000</v>
      </c>
      <c r="K94" s="139">
        <v>329138000</v>
      </c>
      <c r="L94" s="139">
        <v>0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39">
        <v>0</v>
      </c>
      <c r="T94" s="139">
        <v>0</v>
      </c>
      <c r="U94" s="139">
        <v>0</v>
      </c>
      <c r="V94" s="139">
        <v>257000</v>
      </c>
      <c r="W94" s="139">
        <v>0</v>
      </c>
      <c r="X94" s="139">
        <v>257000</v>
      </c>
      <c r="Y94" s="139">
        <v>0</v>
      </c>
      <c r="Z94" s="139">
        <v>11000</v>
      </c>
      <c r="AA94" s="139">
        <v>368433000</v>
      </c>
      <c r="AB94" s="139">
        <v>0</v>
      </c>
      <c r="AC94" s="139">
        <v>0</v>
      </c>
      <c r="AD94" s="139">
        <v>0</v>
      </c>
      <c r="AE94" s="139">
        <v>363574000</v>
      </c>
      <c r="AF94" s="139">
        <v>4859000</v>
      </c>
      <c r="AG94" s="139">
        <v>4859000</v>
      </c>
      <c r="AH94" s="139">
        <v>0</v>
      </c>
      <c r="AI94" s="139">
        <v>0</v>
      </c>
      <c r="AJ94" s="140" t="s">
        <v>794</v>
      </c>
      <c r="AK94" s="138">
        <v>11010043</v>
      </c>
      <c r="AL94" s="114"/>
      <c r="AM94" s="113"/>
    </row>
    <row r="95" spans="1:39" ht="15">
      <c r="A95" s="109" t="str">
        <f>INDEX('Tabel 3.1'!$C$9:$C$579,MATCH(AK95,'Tabel 3.1'!$IV$9:$IV$579,0))&amp;" - "&amp;INDEX('Tabel 3.1'!$D$9:$D$579,MATCH(AK95,'Tabel 3.1'!$IV$9:$IV$579,0))</f>
        <v>Sparinvest - INDEX USA Value</v>
      </c>
      <c r="B95" s="138">
        <v>201412</v>
      </c>
      <c r="C95" s="138">
        <v>11010</v>
      </c>
      <c r="D95" s="138">
        <v>44</v>
      </c>
      <c r="E95" s="139">
        <v>503453000</v>
      </c>
      <c r="F95" s="139">
        <v>2352000</v>
      </c>
      <c r="G95" s="139">
        <v>2352000</v>
      </c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498503000</v>
      </c>
      <c r="N95" s="139">
        <v>0</v>
      </c>
      <c r="O95" s="139">
        <v>498503000</v>
      </c>
      <c r="P95" s="139">
        <v>0</v>
      </c>
      <c r="Q95" s="139">
        <v>0</v>
      </c>
      <c r="R95" s="139">
        <v>0</v>
      </c>
      <c r="S95" s="139">
        <v>0</v>
      </c>
      <c r="T95" s="139">
        <v>0</v>
      </c>
      <c r="U95" s="139">
        <v>0</v>
      </c>
      <c r="V95" s="139">
        <v>0</v>
      </c>
      <c r="W95" s="139">
        <v>0</v>
      </c>
      <c r="X95" s="139">
        <v>0</v>
      </c>
      <c r="Y95" s="139">
        <v>0</v>
      </c>
      <c r="Z95" s="139">
        <v>2598000</v>
      </c>
      <c r="AA95" s="139">
        <v>503453000</v>
      </c>
      <c r="AB95" s="139">
        <v>1260000</v>
      </c>
      <c r="AC95" s="139">
        <v>1260000</v>
      </c>
      <c r="AD95" s="139">
        <v>0</v>
      </c>
      <c r="AE95" s="139">
        <v>500245000</v>
      </c>
      <c r="AF95" s="139">
        <v>0</v>
      </c>
      <c r="AG95" s="139">
        <v>0</v>
      </c>
      <c r="AH95" s="139">
        <v>0</v>
      </c>
      <c r="AI95" s="139">
        <v>1948000</v>
      </c>
      <c r="AJ95" s="140" t="s">
        <v>794</v>
      </c>
      <c r="AK95" s="138">
        <v>11010044</v>
      </c>
      <c r="AL95" s="114"/>
      <c r="AM95" s="113"/>
    </row>
    <row r="96" spans="1:39" ht="15">
      <c r="A96" s="109" t="str">
        <f>INDEX('Tabel 3.1'!$C$9:$C$579,MATCH(AK96,'Tabel 3.1'!$IV$9:$IV$579,0))&amp;" - "&amp;INDEX('Tabel 3.1'!$D$9:$D$579,MATCH(AK96,'Tabel 3.1'!$IV$9:$IV$579,0))</f>
        <v>Sparinvest - INDEX USA Small Cap</v>
      </c>
      <c r="B96" s="138">
        <v>201412</v>
      </c>
      <c r="C96" s="138">
        <v>11010</v>
      </c>
      <c r="D96" s="138">
        <v>45</v>
      </c>
      <c r="E96" s="139">
        <v>166137000</v>
      </c>
      <c r="F96" s="139">
        <v>896000</v>
      </c>
      <c r="G96" s="139">
        <v>896000</v>
      </c>
      <c r="H96" s="139">
        <v>0</v>
      </c>
      <c r="I96" s="139">
        <v>0</v>
      </c>
      <c r="J96" s="139">
        <v>0</v>
      </c>
      <c r="K96" s="139">
        <v>0</v>
      </c>
      <c r="L96" s="139">
        <v>0</v>
      </c>
      <c r="M96" s="139">
        <v>164162000</v>
      </c>
      <c r="N96" s="139">
        <v>0</v>
      </c>
      <c r="O96" s="139">
        <v>164162000</v>
      </c>
      <c r="P96" s="139">
        <v>0</v>
      </c>
      <c r="Q96" s="139">
        <v>0</v>
      </c>
      <c r="R96" s="139">
        <v>0</v>
      </c>
      <c r="S96" s="139">
        <v>0</v>
      </c>
      <c r="T96" s="139">
        <v>0</v>
      </c>
      <c r="U96" s="139">
        <v>0</v>
      </c>
      <c r="V96" s="139">
        <v>0</v>
      </c>
      <c r="W96" s="139">
        <v>0</v>
      </c>
      <c r="X96" s="139">
        <v>0</v>
      </c>
      <c r="Y96" s="139">
        <v>0</v>
      </c>
      <c r="Z96" s="139">
        <v>1079000</v>
      </c>
      <c r="AA96" s="139">
        <v>166137000</v>
      </c>
      <c r="AB96" s="139">
        <v>445000</v>
      </c>
      <c r="AC96" s="139">
        <v>445000</v>
      </c>
      <c r="AD96" s="139">
        <v>0</v>
      </c>
      <c r="AE96" s="139">
        <v>164825000</v>
      </c>
      <c r="AF96" s="139">
        <v>0</v>
      </c>
      <c r="AG96" s="139">
        <v>0</v>
      </c>
      <c r="AH96" s="139">
        <v>0</v>
      </c>
      <c r="AI96" s="139">
        <v>866000</v>
      </c>
      <c r="AJ96" s="140" t="s">
        <v>794</v>
      </c>
      <c r="AK96" s="138">
        <v>11010045</v>
      </c>
      <c r="AL96" s="114"/>
      <c r="AM96" s="113"/>
    </row>
    <row r="97" spans="1:39" ht="15">
      <c r="A97" s="109" t="str">
        <f>INDEX('Tabel 3.1'!$C$9:$C$579,MATCH(AK97,'Tabel 3.1'!$IV$9:$IV$579,0))&amp;" - "&amp;INDEX('Tabel 3.1'!$D$9:$D$579,MATCH(AK97,'Tabel 3.1'!$IV$9:$IV$579,0))</f>
        <v>Sparinvest - INDEX Europa Growth</v>
      </c>
      <c r="B97" s="138">
        <v>201412</v>
      </c>
      <c r="C97" s="138">
        <v>11010</v>
      </c>
      <c r="D97" s="138">
        <v>46</v>
      </c>
      <c r="E97" s="139">
        <v>245885000</v>
      </c>
      <c r="F97" s="139">
        <v>340000</v>
      </c>
      <c r="G97" s="139">
        <v>340000</v>
      </c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39">
        <v>244551000</v>
      </c>
      <c r="N97" s="139">
        <v>11458000</v>
      </c>
      <c r="O97" s="139">
        <v>233093000</v>
      </c>
      <c r="P97" s="139">
        <v>0</v>
      </c>
      <c r="Q97" s="139">
        <v>0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  <c r="X97" s="139">
        <v>0</v>
      </c>
      <c r="Y97" s="139">
        <v>0</v>
      </c>
      <c r="Z97" s="139">
        <v>994000</v>
      </c>
      <c r="AA97" s="139">
        <v>245885000</v>
      </c>
      <c r="AB97" s="139">
        <v>0</v>
      </c>
      <c r="AC97" s="139">
        <v>0</v>
      </c>
      <c r="AD97" s="139">
        <v>0</v>
      </c>
      <c r="AE97" s="139">
        <v>245463000</v>
      </c>
      <c r="AF97" s="139">
        <v>0</v>
      </c>
      <c r="AG97" s="139">
        <v>0</v>
      </c>
      <c r="AH97" s="139">
        <v>0</v>
      </c>
      <c r="AI97" s="139">
        <v>422000</v>
      </c>
      <c r="AJ97" s="140" t="s">
        <v>794</v>
      </c>
      <c r="AK97" s="138">
        <v>11010046</v>
      </c>
      <c r="AL97" s="114"/>
      <c r="AM97" s="113"/>
    </row>
    <row r="98" spans="1:39" ht="15">
      <c r="A98" s="109" t="str">
        <f>INDEX('Tabel 3.1'!$C$9:$C$579,MATCH(AK98,'Tabel 3.1'!$IV$9:$IV$579,0))&amp;" - "&amp;INDEX('Tabel 3.1'!$D$9:$D$579,MATCH(AK98,'Tabel 3.1'!$IV$9:$IV$579,0))</f>
        <v>Sparinvest - INDEX Europa Value</v>
      </c>
      <c r="B98" s="138">
        <v>201412</v>
      </c>
      <c r="C98" s="138">
        <v>11010</v>
      </c>
      <c r="D98" s="138">
        <v>47</v>
      </c>
      <c r="E98" s="139">
        <v>202654000</v>
      </c>
      <c r="F98" s="139">
        <v>546000</v>
      </c>
      <c r="G98" s="139">
        <v>546000</v>
      </c>
      <c r="H98" s="139">
        <v>0</v>
      </c>
      <c r="I98" s="139">
        <v>0</v>
      </c>
      <c r="J98" s="139">
        <v>0</v>
      </c>
      <c r="K98" s="139">
        <v>0</v>
      </c>
      <c r="L98" s="139">
        <v>0</v>
      </c>
      <c r="M98" s="139">
        <v>201420000</v>
      </c>
      <c r="N98" s="139">
        <v>1513000</v>
      </c>
      <c r="O98" s="139">
        <v>199907000</v>
      </c>
      <c r="P98" s="139">
        <v>0</v>
      </c>
      <c r="Q98" s="139">
        <v>0</v>
      </c>
      <c r="R98" s="139">
        <v>0</v>
      </c>
      <c r="S98" s="139">
        <v>0</v>
      </c>
      <c r="T98" s="139">
        <v>0</v>
      </c>
      <c r="U98" s="139">
        <v>0</v>
      </c>
      <c r="V98" s="139">
        <v>0</v>
      </c>
      <c r="W98" s="139">
        <v>0</v>
      </c>
      <c r="X98" s="139">
        <v>0</v>
      </c>
      <c r="Y98" s="139">
        <v>0</v>
      </c>
      <c r="Z98" s="139">
        <v>688000</v>
      </c>
      <c r="AA98" s="139">
        <v>202654000</v>
      </c>
      <c r="AB98" s="139">
        <v>0</v>
      </c>
      <c r="AC98" s="139">
        <v>0</v>
      </c>
      <c r="AD98" s="139">
        <v>0</v>
      </c>
      <c r="AE98" s="139">
        <v>202654000</v>
      </c>
      <c r="AF98" s="139">
        <v>0</v>
      </c>
      <c r="AG98" s="139">
        <v>0</v>
      </c>
      <c r="AH98" s="139">
        <v>0</v>
      </c>
      <c r="AI98" s="139">
        <v>0</v>
      </c>
      <c r="AJ98" s="140" t="s">
        <v>794</v>
      </c>
      <c r="AK98" s="138">
        <v>11010047</v>
      </c>
      <c r="AL98" s="114"/>
      <c r="AM98" s="113"/>
    </row>
    <row r="99" spans="1:39" ht="15">
      <c r="A99" s="109" t="str">
        <f>INDEX('Tabel 3.1'!$C$9:$C$579,MATCH(AK99,'Tabel 3.1'!$IV$9:$IV$579,0))&amp;" - "&amp;INDEX('Tabel 3.1'!$D$9:$D$579,MATCH(AK99,'Tabel 3.1'!$IV$9:$IV$579,0))</f>
        <v>Sparinvest - INDEX Europa Small Cap</v>
      </c>
      <c r="B99" s="138">
        <v>201412</v>
      </c>
      <c r="C99" s="138">
        <v>11010</v>
      </c>
      <c r="D99" s="138">
        <v>48</v>
      </c>
      <c r="E99" s="139">
        <v>99885000</v>
      </c>
      <c r="F99" s="139">
        <v>220000</v>
      </c>
      <c r="G99" s="139">
        <v>220000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99426000</v>
      </c>
      <c r="N99" s="139">
        <v>5003000</v>
      </c>
      <c r="O99" s="139">
        <v>94423000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  <c r="X99" s="139">
        <v>0</v>
      </c>
      <c r="Y99" s="139">
        <v>0</v>
      </c>
      <c r="Z99" s="139">
        <v>239000</v>
      </c>
      <c r="AA99" s="139">
        <v>99885000</v>
      </c>
      <c r="AB99" s="139">
        <v>1000</v>
      </c>
      <c r="AC99" s="139">
        <v>1000</v>
      </c>
      <c r="AD99" s="139">
        <v>0</v>
      </c>
      <c r="AE99" s="139">
        <v>99833000</v>
      </c>
      <c r="AF99" s="139">
        <v>0</v>
      </c>
      <c r="AG99" s="139">
        <v>0</v>
      </c>
      <c r="AH99" s="139">
        <v>0</v>
      </c>
      <c r="AI99" s="139">
        <v>51000</v>
      </c>
      <c r="AJ99" s="140" t="s">
        <v>794</v>
      </c>
      <c r="AK99" s="138">
        <v>11010048</v>
      </c>
      <c r="AL99" s="114"/>
      <c r="AM99" s="113"/>
    </row>
    <row r="100" spans="1:39" ht="15">
      <c r="A100" s="109" t="str">
        <f>INDEX('Tabel 3.1'!$C$9:$C$579,MATCH(AK100,'Tabel 3.1'!$IV$9:$IV$579,0))&amp;" - "&amp;INDEX('Tabel 3.1'!$D$9:$D$579,MATCH(AK100,'Tabel 3.1'!$IV$9:$IV$579,0))</f>
        <v>Sparinvest - INDEX Japan Growth</v>
      </c>
      <c r="B100" s="138">
        <v>201412</v>
      </c>
      <c r="C100" s="138">
        <v>11010</v>
      </c>
      <c r="D100" s="138">
        <v>49</v>
      </c>
      <c r="E100" s="139">
        <v>569845000</v>
      </c>
      <c r="F100" s="139">
        <v>1076000</v>
      </c>
      <c r="G100" s="139">
        <v>1076000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568530000</v>
      </c>
      <c r="N100" s="139">
        <v>0</v>
      </c>
      <c r="O100" s="139">
        <v>568530000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39">
        <v>0</v>
      </c>
      <c r="W100" s="139">
        <v>0</v>
      </c>
      <c r="X100" s="139">
        <v>0</v>
      </c>
      <c r="Y100" s="139">
        <v>0</v>
      </c>
      <c r="Z100" s="139">
        <v>239000</v>
      </c>
      <c r="AA100" s="139">
        <v>569845000</v>
      </c>
      <c r="AB100" s="139">
        <v>4000</v>
      </c>
      <c r="AC100" s="139">
        <v>4000</v>
      </c>
      <c r="AD100" s="139">
        <v>0</v>
      </c>
      <c r="AE100" s="139">
        <v>569840000</v>
      </c>
      <c r="AF100" s="139">
        <v>0</v>
      </c>
      <c r="AG100" s="139">
        <v>0</v>
      </c>
      <c r="AH100" s="139">
        <v>0</v>
      </c>
      <c r="AI100" s="139">
        <v>1000</v>
      </c>
      <c r="AJ100" s="140" t="s">
        <v>794</v>
      </c>
      <c r="AK100" s="138">
        <v>11010049</v>
      </c>
      <c r="AL100" s="114"/>
      <c r="AM100" s="113"/>
    </row>
    <row r="101" spans="1:39" ht="15">
      <c r="A101" s="109" t="str">
        <f>INDEX('Tabel 3.1'!$C$9:$C$579,MATCH(AK101,'Tabel 3.1'!$IV$9:$IV$579,0))&amp;" - "&amp;INDEX('Tabel 3.1'!$D$9:$D$579,MATCH(AK101,'Tabel 3.1'!$IV$9:$IV$579,0))</f>
        <v>Sparinvest - INDEX Japan Value</v>
      </c>
      <c r="B101" s="138">
        <v>201412</v>
      </c>
      <c r="C101" s="138">
        <v>11010</v>
      </c>
      <c r="D101" s="138">
        <v>50</v>
      </c>
      <c r="E101" s="139">
        <v>79929000</v>
      </c>
      <c r="F101" s="139">
        <v>161000</v>
      </c>
      <c r="G101" s="139">
        <v>161000</v>
      </c>
      <c r="H101" s="139">
        <v>0</v>
      </c>
      <c r="I101" s="139">
        <v>0</v>
      </c>
      <c r="J101" s="139">
        <v>0</v>
      </c>
      <c r="K101" s="139">
        <v>0</v>
      </c>
      <c r="L101" s="139">
        <v>0</v>
      </c>
      <c r="M101" s="139">
        <v>79643000</v>
      </c>
      <c r="N101" s="139">
        <v>0</v>
      </c>
      <c r="O101" s="139">
        <v>79643000</v>
      </c>
      <c r="P101" s="139">
        <v>0</v>
      </c>
      <c r="Q101" s="139">
        <v>0</v>
      </c>
      <c r="R101" s="139">
        <v>0</v>
      </c>
      <c r="S101" s="139">
        <v>0</v>
      </c>
      <c r="T101" s="139">
        <v>0</v>
      </c>
      <c r="U101" s="139">
        <v>0</v>
      </c>
      <c r="V101" s="139">
        <v>0</v>
      </c>
      <c r="W101" s="139">
        <v>0</v>
      </c>
      <c r="X101" s="139">
        <v>0</v>
      </c>
      <c r="Y101" s="139">
        <v>0</v>
      </c>
      <c r="Z101" s="139">
        <v>125000</v>
      </c>
      <c r="AA101" s="139">
        <v>79929000</v>
      </c>
      <c r="AB101" s="139">
        <v>0</v>
      </c>
      <c r="AC101" s="139">
        <v>0</v>
      </c>
      <c r="AD101" s="139">
        <v>0</v>
      </c>
      <c r="AE101" s="139">
        <v>79924000</v>
      </c>
      <c r="AF101" s="139">
        <v>0</v>
      </c>
      <c r="AG101" s="139">
        <v>0</v>
      </c>
      <c r="AH101" s="139">
        <v>0</v>
      </c>
      <c r="AI101" s="139">
        <v>5000</v>
      </c>
      <c r="AJ101" s="140" t="s">
        <v>794</v>
      </c>
      <c r="AK101" s="138">
        <v>11010050</v>
      </c>
      <c r="AL101" s="114"/>
      <c r="AM101" s="113"/>
    </row>
    <row r="102" spans="1:39" ht="15">
      <c r="A102" s="109" t="str">
        <f>INDEX('Tabel 3.1'!$C$9:$C$579,MATCH(AK102,'Tabel 3.1'!$IV$9:$IV$579,0))&amp;" - "&amp;INDEX('Tabel 3.1'!$D$9:$D$579,MATCH(AK102,'Tabel 3.1'!$IV$9:$IV$579,0))</f>
        <v>Sparinvest - INDEX Japan Small Cap</v>
      </c>
      <c r="B102" s="138">
        <v>201412</v>
      </c>
      <c r="C102" s="138">
        <v>11010</v>
      </c>
      <c r="D102" s="138">
        <v>51</v>
      </c>
      <c r="E102" s="139">
        <v>22677000</v>
      </c>
      <c r="F102" s="139">
        <v>77000</v>
      </c>
      <c r="G102" s="139">
        <v>77000</v>
      </c>
      <c r="H102" s="139">
        <v>0</v>
      </c>
      <c r="I102" s="139">
        <v>0</v>
      </c>
      <c r="J102" s="139">
        <v>0</v>
      </c>
      <c r="K102" s="139">
        <v>0</v>
      </c>
      <c r="L102" s="139">
        <v>0</v>
      </c>
      <c r="M102" s="139">
        <v>22578000</v>
      </c>
      <c r="N102" s="139">
        <v>0</v>
      </c>
      <c r="O102" s="139">
        <v>22578000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  <c r="X102" s="139">
        <v>0</v>
      </c>
      <c r="Y102" s="139">
        <v>0</v>
      </c>
      <c r="Z102" s="139">
        <v>22000</v>
      </c>
      <c r="AA102" s="139">
        <v>22677000</v>
      </c>
      <c r="AB102" s="139">
        <v>0</v>
      </c>
      <c r="AC102" s="139">
        <v>0</v>
      </c>
      <c r="AD102" s="139">
        <v>0</v>
      </c>
      <c r="AE102" s="139">
        <v>22676000</v>
      </c>
      <c r="AF102" s="139">
        <v>0</v>
      </c>
      <c r="AG102" s="139">
        <v>0</v>
      </c>
      <c r="AH102" s="139">
        <v>0</v>
      </c>
      <c r="AI102" s="139">
        <v>1000</v>
      </c>
      <c r="AJ102" s="140" t="s">
        <v>794</v>
      </c>
      <c r="AK102" s="138">
        <v>11010051</v>
      </c>
      <c r="AL102" s="114"/>
      <c r="AM102" s="113"/>
    </row>
    <row r="103" spans="1:39" ht="15">
      <c r="A103" s="109" t="str">
        <f>INDEX('Tabel 3.1'!$C$9:$C$579,MATCH(AK103,'Tabel 3.1'!$IV$9:$IV$579,0))&amp;" - "&amp;INDEX('Tabel 3.1'!$D$9:$D$579,MATCH(AK103,'Tabel 3.1'!$IV$9:$IV$579,0))</f>
        <v>Sparinvest - INDEX Dow Jones Sustainability World</v>
      </c>
      <c r="B103" s="138">
        <v>201412</v>
      </c>
      <c r="C103" s="138">
        <v>11010</v>
      </c>
      <c r="D103" s="138">
        <v>52</v>
      </c>
      <c r="E103" s="139">
        <v>335000000</v>
      </c>
      <c r="F103" s="139">
        <v>1971000</v>
      </c>
      <c r="G103" s="139">
        <v>1971000</v>
      </c>
      <c r="H103" s="139">
        <v>0</v>
      </c>
      <c r="I103" s="139">
        <v>0</v>
      </c>
      <c r="J103" s="139">
        <v>0</v>
      </c>
      <c r="K103" s="139">
        <v>0</v>
      </c>
      <c r="L103" s="139">
        <v>0</v>
      </c>
      <c r="M103" s="139">
        <v>330883000</v>
      </c>
      <c r="N103" s="139">
        <v>4728000</v>
      </c>
      <c r="O103" s="139">
        <v>326155000</v>
      </c>
      <c r="P103" s="139">
        <v>0</v>
      </c>
      <c r="Q103" s="139">
        <v>0</v>
      </c>
      <c r="R103" s="139">
        <v>0</v>
      </c>
      <c r="S103" s="139">
        <v>0</v>
      </c>
      <c r="T103" s="139">
        <v>0</v>
      </c>
      <c r="U103" s="139">
        <v>0</v>
      </c>
      <c r="V103" s="139">
        <v>0</v>
      </c>
      <c r="W103" s="139">
        <v>0</v>
      </c>
      <c r="X103" s="139">
        <v>0</v>
      </c>
      <c r="Y103" s="139">
        <v>0</v>
      </c>
      <c r="Z103" s="139">
        <v>2146000</v>
      </c>
      <c r="AA103" s="139">
        <v>335000000</v>
      </c>
      <c r="AB103" s="139">
        <v>397000</v>
      </c>
      <c r="AC103" s="139">
        <v>397000</v>
      </c>
      <c r="AD103" s="139">
        <v>0</v>
      </c>
      <c r="AE103" s="139">
        <v>332435000</v>
      </c>
      <c r="AF103" s="139">
        <v>0</v>
      </c>
      <c r="AG103" s="139">
        <v>0</v>
      </c>
      <c r="AH103" s="139">
        <v>0</v>
      </c>
      <c r="AI103" s="139">
        <v>2169000</v>
      </c>
      <c r="AJ103" s="140" t="s">
        <v>794</v>
      </c>
      <c r="AK103" s="138">
        <v>11010052</v>
      </c>
      <c r="AL103" s="114"/>
      <c r="AM103" s="113"/>
    </row>
    <row r="104" spans="1:39" ht="15">
      <c r="A104" s="109" t="str">
        <f>INDEX('Tabel 3.1'!$C$9:$C$579,MATCH(AK104,'Tabel 3.1'!$IV$9:$IV$579,0))&amp;" - "&amp;INDEX('Tabel 3.1'!$D$9:$D$579,MATCH(AK104,'Tabel 3.1'!$IV$9:$IV$579,0))</f>
        <v>Sparinvest - INDEX Globale Aktier Min. Risiko</v>
      </c>
      <c r="B104" s="138">
        <v>201412</v>
      </c>
      <c r="C104" s="138">
        <v>11010</v>
      </c>
      <c r="D104" s="138">
        <v>53</v>
      </c>
      <c r="E104" s="139">
        <v>1351407000</v>
      </c>
      <c r="F104" s="139">
        <v>4195000</v>
      </c>
      <c r="G104" s="139">
        <v>4195000</v>
      </c>
      <c r="H104" s="139">
        <v>0</v>
      </c>
      <c r="I104" s="139">
        <v>0</v>
      </c>
      <c r="J104" s="139">
        <v>0</v>
      </c>
      <c r="K104" s="139">
        <v>0</v>
      </c>
      <c r="L104" s="139">
        <v>0</v>
      </c>
      <c r="M104" s="139">
        <v>1339254000</v>
      </c>
      <c r="N104" s="139">
        <v>0</v>
      </c>
      <c r="O104" s="139">
        <v>1339254000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  <c r="X104" s="139">
        <v>0</v>
      </c>
      <c r="Y104" s="139">
        <v>0</v>
      </c>
      <c r="Z104" s="139">
        <v>7958000</v>
      </c>
      <c r="AA104" s="139">
        <v>1351407000</v>
      </c>
      <c r="AB104" s="139">
        <v>1845000</v>
      </c>
      <c r="AC104" s="139">
        <v>1845000</v>
      </c>
      <c r="AD104" s="139">
        <v>0</v>
      </c>
      <c r="AE104" s="139">
        <v>1344329000</v>
      </c>
      <c r="AF104" s="139">
        <v>0</v>
      </c>
      <c r="AG104" s="139">
        <v>0</v>
      </c>
      <c r="AH104" s="139">
        <v>0</v>
      </c>
      <c r="AI104" s="139">
        <v>5233000</v>
      </c>
      <c r="AJ104" s="140" t="s">
        <v>794</v>
      </c>
      <c r="AK104" s="138">
        <v>11010053</v>
      </c>
      <c r="AL104" s="114"/>
      <c r="AM104" s="113"/>
    </row>
    <row r="105" spans="1:39" ht="15">
      <c r="A105" s="109" t="str">
        <f>INDEX('Tabel 3.1'!$C$9:$C$579,MATCH(AK105,'Tabel 3.1'!$IV$9:$IV$579,0))&amp;" - "&amp;INDEX('Tabel 3.1'!$D$9:$D$579,MATCH(AK105,'Tabel 3.1'!$IV$9:$IV$579,0))</f>
        <v>Sparinvest - INDEX Emerging Markets</v>
      </c>
      <c r="B105" s="138">
        <v>201412</v>
      </c>
      <c r="C105" s="138">
        <v>11010</v>
      </c>
      <c r="D105" s="138">
        <v>54</v>
      </c>
      <c r="E105" s="139">
        <v>318755000</v>
      </c>
      <c r="F105" s="139">
        <v>1665000</v>
      </c>
      <c r="G105" s="139">
        <v>1665000</v>
      </c>
      <c r="H105" s="139">
        <v>0</v>
      </c>
      <c r="I105" s="139">
        <v>0</v>
      </c>
      <c r="J105" s="139">
        <v>0</v>
      </c>
      <c r="K105" s="139">
        <v>0</v>
      </c>
      <c r="L105" s="139">
        <v>0</v>
      </c>
      <c r="M105" s="139">
        <v>315619000</v>
      </c>
      <c r="N105" s="139">
        <v>0</v>
      </c>
      <c r="O105" s="139">
        <v>315619000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0</v>
      </c>
      <c r="X105" s="139">
        <v>0</v>
      </c>
      <c r="Y105" s="139">
        <v>0</v>
      </c>
      <c r="Z105" s="139">
        <v>1471000</v>
      </c>
      <c r="AA105" s="139">
        <v>318755000</v>
      </c>
      <c r="AB105" s="139">
        <v>603000</v>
      </c>
      <c r="AC105" s="139">
        <v>603000</v>
      </c>
      <c r="AD105" s="139">
        <v>0</v>
      </c>
      <c r="AE105" s="139">
        <v>316684000</v>
      </c>
      <c r="AF105" s="139">
        <v>0</v>
      </c>
      <c r="AG105" s="139">
        <v>0</v>
      </c>
      <c r="AH105" s="139">
        <v>0</v>
      </c>
      <c r="AI105" s="139">
        <v>1468000</v>
      </c>
      <c r="AJ105" s="140" t="s">
        <v>794</v>
      </c>
      <c r="AK105" s="138">
        <v>11010054</v>
      </c>
      <c r="AL105" s="114"/>
      <c r="AM105" s="113"/>
    </row>
    <row r="106" spans="1:39" ht="15">
      <c r="A106" s="109" t="str">
        <f>INDEX('Tabel 3.1'!$C$9:$C$579,MATCH(AK106,'Tabel 3.1'!$IV$9:$IV$579,0))&amp;" - "&amp;INDEX('Tabel 3.1'!$D$9:$D$579,MATCH(AK106,'Tabel 3.1'!$IV$9:$IV$579,0))</f>
        <v>Sparinvest - INDEX OMX C20 Capped</v>
      </c>
      <c r="B106" s="138">
        <v>201412</v>
      </c>
      <c r="C106" s="138">
        <v>11010</v>
      </c>
      <c r="D106" s="138">
        <v>55</v>
      </c>
      <c r="E106" s="139">
        <v>218331000</v>
      </c>
      <c r="F106" s="139">
        <v>2639000</v>
      </c>
      <c r="G106" s="139">
        <v>2639000</v>
      </c>
      <c r="H106" s="139">
        <v>0</v>
      </c>
      <c r="I106" s="139">
        <v>0</v>
      </c>
      <c r="J106" s="139">
        <v>0</v>
      </c>
      <c r="K106" s="139">
        <v>0</v>
      </c>
      <c r="L106" s="139">
        <v>0</v>
      </c>
      <c r="M106" s="139">
        <v>212459000</v>
      </c>
      <c r="N106" s="139">
        <v>206610000</v>
      </c>
      <c r="O106" s="139">
        <v>5849000</v>
      </c>
      <c r="P106" s="139">
        <v>0</v>
      </c>
      <c r="Q106" s="139">
        <v>0</v>
      </c>
      <c r="R106" s="139">
        <v>0</v>
      </c>
      <c r="S106" s="139">
        <v>0</v>
      </c>
      <c r="T106" s="139">
        <v>0</v>
      </c>
      <c r="U106" s="139">
        <v>0</v>
      </c>
      <c r="V106" s="139">
        <v>0</v>
      </c>
      <c r="W106" s="139">
        <v>0</v>
      </c>
      <c r="X106" s="139">
        <v>0</v>
      </c>
      <c r="Y106" s="139">
        <v>0</v>
      </c>
      <c r="Z106" s="139">
        <v>3233000</v>
      </c>
      <c r="AA106" s="139">
        <v>218331000</v>
      </c>
      <c r="AB106" s="139">
        <v>2114000</v>
      </c>
      <c r="AC106" s="139">
        <v>2114000</v>
      </c>
      <c r="AD106" s="139">
        <v>0</v>
      </c>
      <c r="AE106" s="139">
        <v>212660000</v>
      </c>
      <c r="AF106" s="139">
        <v>0</v>
      </c>
      <c r="AG106" s="139">
        <v>0</v>
      </c>
      <c r="AH106" s="139">
        <v>0</v>
      </c>
      <c r="AI106" s="139">
        <v>3557000</v>
      </c>
      <c r="AJ106" s="140" t="s">
        <v>794</v>
      </c>
      <c r="AK106" s="138">
        <v>11010055</v>
      </c>
      <c r="AL106" s="114"/>
      <c r="AM106" s="113"/>
    </row>
    <row r="107" spans="1:39" ht="15">
      <c r="A107" s="109" t="str">
        <f>INDEX('Tabel 3.1'!$C$9:$C$579,MATCH(AK107,'Tabel 3.1'!$IV$9:$IV$579,0))&amp;" - "&amp;INDEX('Tabel 3.1'!$D$9:$D$579,MATCH(AK107,'Tabel 3.1'!$IV$9:$IV$579,0))</f>
        <v>Sparinvest - INDEX USA Growth</v>
      </c>
      <c r="B107" s="138">
        <v>201412</v>
      </c>
      <c r="C107" s="138">
        <v>11010</v>
      </c>
      <c r="D107" s="138">
        <v>56</v>
      </c>
      <c r="E107" s="139">
        <v>664905000</v>
      </c>
      <c r="F107" s="139">
        <v>2602000</v>
      </c>
      <c r="G107" s="139">
        <v>2602000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656413000</v>
      </c>
      <c r="N107" s="139">
        <v>0</v>
      </c>
      <c r="O107" s="139">
        <v>656413000</v>
      </c>
      <c r="P107" s="139">
        <v>0</v>
      </c>
      <c r="Q107" s="139">
        <v>0</v>
      </c>
      <c r="R107" s="139">
        <v>0</v>
      </c>
      <c r="S107" s="139">
        <v>0</v>
      </c>
      <c r="T107" s="139">
        <v>0</v>
      </c>
      <c r="U107" s="139">
        <v>0</v>
      </c>
      <c r="V107" s="139">
        <v>0</v>
      </c>
      <c r="W107" s="139">
        <v>0</v>
      </c>
      <c r="X107" s="139">
        <v>0</v>
      </c>
      <c r="Y107" s="139">
        <v>0</v>
      </c>
      <c r="Z107" s="139">
        <v>5890000</v>
      </c>
      <c r="AA107" s="139">
        <v>664905000</v>
      </c>
      <c r="AB107" s="139">
        <v>1456000</v>
      </c>
      <c r="AC107" s="139">
        <v>1456000</v>
      </c>
      <c r="AD107" s="139">
        <v>0</v>
      </c>
      <c r="AE107" s="139">
        <v>658614000</v>
      </c>
      <c r="AF107" s="139">
        <v>0</v>
      </c>
      <c r="AG107" s="139">
        <v>0</v>
      </c>
      <c r="AH107" s="139">
        <v>0</v>
      </c>
      <c r="AI107" s="139">
        <v>4835000</v>
      </c>
      <c r="AJ107" s="140" t="s">
        <v>794</v>
      </c>
      <c r="AK107" s="138">
        <v>11010056</v>
      </c>
      <c r="AL107" s="114"/>
      <c r="AM107" s="113"/>
    </row>
    <row r="108" spans="1:39" ht="15">
      <c r="A108" s="109" t="str">
        <f>INDEX('Tabel 3.1'!$C$9:$C$579,MATCH(AK108,'Tabel 3.1'!$IV$9:$IV$579,0))&amp;" - "&amp;INDEX('Tabel 3.1'!$D$9:$D$579,MATCH(AK108,'Tabel 3.1'!$IV$9:$IV$579,0))</f>
        <v>Sparinvest - Emerging Markets Value Virksomhedsobligationer</v>
      </c>
      <c r="B108" s="138">
        <v>201412</v>
      </c>
      <c r="C108" s="138">
        <v>11010</v>
      </c>
      <c r="D108" s="138">
        <v>57</v>
      </c>
      <c r="E108" s="139">
        <v>154639000</v>
      </c>
      <c r="F108" s="139">
        <v>1315000</v>
      </c>
      <c r="G108" s="139">
        <v>1315000</v>
      </c>
      <c r="H108" s="139">
        <v>0</v>
      </c>
      <c r="I108" s="139">
        <v>153033000</v>
      </c>
      <c r="J108" s="139">
        <v>3394000</v>
      </c>
      <c r="K108" s="139">
        <v>149639000</v>
      </c>
      <c r="L108" s="139">
        <v>0</v>
      </c>
      <c r="M108" s="139"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39">
        <v>0</v>
      </c>
      <c r="T108" s="139">
        <v>0</v>
      </c>
      <c r="U108" s="139">
        <v>0</v>
      </c>
      <c r="V108" s="139">
        <v>210000</v>
      </c>
      <c r="W108" s="139">
        <v>0</v>
      </c>
      <c r="X108" s="139">
        <v>210000</v>
      </c>
      <c r="Y108" s="139">
        <v>0</v>
      </c>
      <c r="Z108" s="139">
        <v>81000</v>
      </c>
      <c r="AA108" s="139">
        <v>154639000</v>
      </c>
      <c r="AB108" s="139">
        <v>0</v>
      </c>
      <c r="AC108" s="139">
        <v>0</v>
      </c>
      <c r="AD108" s="139">
        <v>0</v>
      </c>
      <c r="AE108" s="139">
        <v>151363000</v>
      </c>
      <c r="AF108" s="139">
        <v>3215000</v>
      </c>
      <c r="AG108" s="139">
        <v>3215000</v>
      </c>
      <c r="AH108" s="139">
        <v>0</v>
      </c>
      <c r="AI108" s="139">
        <v>62000</v>
      </c>
      <c r="AJ108" s="140" t="s">
        <v>794</v>
      </c>
      <c r="AK108" s="138">
        <v>11010057</v>
      </c>
      <c r="AL108" s="114"/>
      <c r="AM108" s="113"/>
    </row>
    <row r="109" spans="1:39" ht="15">
      <c r="A109" s="109" t="str">
        <f>INDEX('Tabel 3.1'!$C$9:$C$579,MATCH(AK109,'Tabel 3.1'!$IV$9:$IV$579,0))&amp;" - "&amp;INDEX('Tabel 3.1'!$D$9:$D$579,MATCH(AK109,'Tabel 3.1'!$IV$9:$IV$579,0))</f>
        <v>Sparinvest - Value Bonds 2017 Udb.</v>
      </c>
      <c r="B109" s="138">
        <v>201412</v>
      </c>
      <c r="C109" s="138">
        <v>11010</v>
      </c>
      <c r="D109" s="138">
        <v>58</v>
      </c>
      <c r="E109" s="139">
        <v>382255000</v>
      </c>
      <c r="F109" s="139">
        <v>21768000</v>
      </c>
      <c r="G109" s="139">
        <v>21768000</v>
      </c>
      <c r="H109" s="139">
        <v>0</v>
      </c>
      <c r="I109" s="139">
        <v>360147000</v>
      </c>
      <c r="J109" s="139">
        <v>7393000</v>
      </c>
      <c r="K109" s="139">
        <v>352754000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39">
        <v>0</v>
      </c>
      <c r="T109" s="139">
        <v>0</v>
      </c>
      <c r="U109" s="139">
        <v>0</v>
      </c>
      <c r="V109" s="139">
        <v>328000</v>
      </c>
      <c r="W109" s="139">
        <v>0</v>
      </c>
      <c r="X109" s="139">
        <v>328000</v>
      </c>
      <c r="Y109" s="139">
        <v>0</v>
      </c>
      <c r="Z109" s="139">
        <v>13000</v>
      </c>
      <c r="AA109" s="139">
        <v>382255000</v>
      </c>
      <c r="AB109" s="139">
        <v>0</v>
      </c>
      <c r="AC109" s="139">
        <v>0</v>
      </c>
      <c r="AD109" s="139">
        <v>0</v>
      </c>
      <c r="AE109" s="139">
        <v>376973000</v>
      </c>
      <c r="AF109" s="139">
        <v>5281000</v>
      </c>
      <c r="AG109" s="139">
        <v>5281000</v>
      </c>
      <c r="AH109" s="139">
        <v>0</v>
      </c>
      <c r="AI109" s="139">
        <v>1000</v>
      </c>
      <c r="AJ109" s="140" t="s">
        <v>794</v>
      </c>
      <c r="AK109" s="138">
        <v>11010058</v>
      </c>
      <c r="AL109" s="114"/>
      <c r="AM109" s="113"/>
    </row>
    <row r="110" spans="1:39" ht="15">
      <c r="A110" s="109" t="str">
        <f>INDEX('Tabel 3.1'!$C$9:$C$579,MATCH(AK110,'Tabel 3.1'!$IV$9:$IV$579,0))&amp;" - "&amp;INDEX('Tabel 3.1'!$D$9:$D$579,MATCH(AK110,'Tabel 3.1'!$IV$9:$IV$579,0))</f>
        <v>Sparinvest - Index Stabile Obligationer</v>
      </c>
      <c r="B110" s="138">
        <v>201412</v>
      </c>
      <c r="C110" s="138">
        <v>11010</v>
      </c>
      <c r="D110" s="138">
        <v>59</v>
      </c>
      <c r="E110" s="139">
        <v>530625000</v>
      </c>
      <c r="F110" s="139">
        <v>6581000</v>
      </c>
      <c r="G110" s="139">
        <v>6581000</v>
      </c>
      <c r="H110" s="139">
        <v>0</v>
      </c>
      <c r="I110" s="139">
        <v>516318000</v>
      </c>
      <c r="J110" s="139">
        <v>516319000</v>
      </c>
      <c r="K110" s="139">
        <v>-1000</v>
      </c>
      <c r="L110" s="139">
        <v>0</v>
      </c>
      <c r="M110" s="139">
        <v>0</v>
      </c>
      <c r="N110" s="139">
        <v>0</v>
      </c>
      <c r="O110" s="139">
        <v>0</v>
      </c>
      <c r="P110" s="139">
        <v>0</v>
      </c>
      <c r="Q110" s="139">
        <v>0</v>
      </c>
      <c r="R110" s="139">
        <v>0</v>
      </c>
      <c r="S110" s="139">
        <v>0</v>
      </c>
      <c r="T110" s="139">
        <v>0</v>
      </c>
      <c r="U110" s="139">
        <v>0</v>
      </c>
      <c r="V110" s="139">
        <v>0</v>
      </c>
      <c r="W110" s="139">
        <v>0</v>
      </c>
      <c r="X110" s="139">
        <v>0</v>
      </c>
      <c r="Y110" s="139">
        <v>0</v>
      </c>
      <c r="Z110" s="139">
        <v>7726000</v>
      </c>
      <c r="AA110" s="139">
        <v>530625000</v>
      </c>
      <c r="AB110" s="139">
        <v>432000</v>
      </c>
      <c r="AC110" s="139">
        <v>432000</v>
      </c>
      <c r="AD110" s="139">
        <v>0</v>
      </c>
      <c r="AE110" s="139">
        <v>520032000</v>
      </c>
      <c r="AF110" s="139">
        <v>0</v>
      </c>
      <c r="AG110" s="139">
        <v>0</v>
      </c>
      <c r="AH110" s="139">
        <v>0</v>
      </c>
      <c r="AI110" s="139">
        <v>10161000</v>
      </c>
      <c r="AJ110" s="140" t="s">
        <v>794</v>
      </c>
      <c r="AK110" s="138">
        <v>11010059</v>
      </c>
      <c r="AL110" s="114"/>
      <c r="AM110" s="113"/>
    </row>
    <row r="111" spans="1:39" ht="15">
      <c r="A111" s="109" t="str">
        <f>INDEX('Tabel 3.1'!$C$9:$C$579,MATCH(AK111,'Tabel 3.1'!$IV$9:$IV$579,0))&amp;" - "&amp;INDEX('Tabel 3.1'!$D$9:$D$579,MATCH(AK111,'Tabel 3.1'!$IV$9:$IV$579,0))</f>
        <v>Lån &amp; Spar Invest - Verden</v>
      </c>
      <c r="B111" s="138">
        <v>201412</v>
      </c>
      <c r="C111" s="138">
        <v>11011</v>
      </c>
      <c r="D111" s="138">
        <v>2</v>
      </c>
      <c r="E111" s="139">
        <v>308618000</v>
      </c>
      <c r="F111" s="139">
        <v>3482000</v>
      </c>
      <c r="G111" s="139">
        <v>3482000</v>
      </c>
      <c r="H111" s="139">
        <v>0</v>
      </c>
      <c r="I111" s="139">
        <v>0</v>
      </c>
      <c r="J111" s="139">
        <v>0</v>
      </c>
      <c r="K111" s="139">
        <v>0</v>
      </c>
      <c r="L111" s="139">
        <v>0</v>
      </c>
      <c r="M111" s="139">
        <v>304527000</v>
      </c>
      <c r="N111" s="139">
        <v>0</v>
      </c>
      <c r="O111" s="139">
        <v>304527000</v>
      </c>
      <c r="P111" s="139">
        <v>0</v>
      </c>
      <c r="Q111" s="139">
        <v>0</v>
      </c>
      <c r="R111" s="139">
        <v>0</v>
      </c>
      <c r="S111" s="139">
        <v>0</v>
      </c>
      <c r="T111" s="139">
        <v>0</v>
      </c>
      <c r="U111" s="139">
        <v>0</v>
      </c>
      <c r="V111" s="139">
        <v>0</v>
      </c>
      <c r="W111" s="139">
        <v>0</v>
      </c>
      <c r="X111" s="139">
        <v>0</v>
      </c>
      <c r="Y111" s="139">
        <v>0</v>
      </c>
      <c r="Z111" s="139">
        <v>609000</v>
      </c>
      <c r="AA111" s="139">
        <v>308618000</v>
      </c>
      <c r="AB111" s="139">
        <v>667000</v>
      </c>
      <c r="AC111" s="139">
        <v>667000</v>
      </c>
      <c r="AD111" s="139">
        <v>0</v>
      </c>
      <c r="AE111" s="139">
        <v>307951000</v>
      </c>
      <c r="AF111" s="139">
        <v>0</v>
      </c>
      <c r="AG111" s="139">
        <v>0</v>
      </c>
      <c r="AH111" s="139">
        <v>0</v>
      </c>
      <c r="AI111" s="139">
        <v>0</v>
      </c>
      <c r="AJ111" s="140" t="s">
        <v>794</v>
      </c>
      <c r="AK111" s="138">
        <v>11011002</v>
      </c>
      <c r="AL111" s="114"/>
      <c r="AM111" s="113"/>
    </row>
    <row r="112" spans="1:39" ht="15">
      <c r="A112" s="109" t="str">
        <f>INDEX('Tabel 3.1'!$C$9:$C$579,MATCH(AK112,'Tabel 3.1'!$IV$9:$IV$579,0))&amp;" - "&amp;INDEX('Tabel 3.1'!$D$9:$D$579,MATCH(AK112,'Tabel 3.1'!$IV$9:$IV$579,0))</f>
        <v>Lån &amp; Spar Invest - Danmark</v>
      </c>
      <c r="B112" s="138">
        <v>201412</v>
      </c>
      <c r="C112" s="138">
        <v>11011</v>
      </c>
      <c r="D112" s="138">
        <v>3</v>
      </c>
      <c r="E112" s="139">
        <v>328633000</v>
      </c>
      <c r="F112" s="139">
        <v>12831000</v>
      </c>
      <c r="G112" s="139">
        <v>12831000</v>
      </c>
      <c r="H112" s="139">
        <v>0</v>
      </c>
      <c r="I112" s="139">
        <v>0</v>
      </c>
      <c r="J112" s="139">
        <v>0</v>
      </c>
      <c r="K112" s="139">
        <v>0</v>
      </c>
      <c r="L112" s="139">
        <v>0</v>
      </c>
      <c r="M112" s="139">
        <v>315803000</v>
      </c>
      <c r="N112" s="139">
        <v>288431000</v>
      </c>
      <c r="O112" s="139">
        <v>27371000</v>
      </c>
      <c r="P112" s="139">
        <v>0</v>
      </c>
      <c r="Q112" s="139">
        <v>0</v>
      </c>
      <c r="R112" s="139">
        <v>0</v>
      </c>
      <c r="S112" s="139">
        <v>0</v>
      </c>
      <c r="T112" s="139">
        <v>0</v>
      </c>
      <c r="U112" s="139">
        <v>0</v>
      </c>
      <c r="V112" s="139">
        <v>0</v>
      </c>
      <c r="W112" s="139">
        <v>0</v>
      </c>
      <c r="X112" s="139">
        <v>0</v>
      </c>
      <c r="Y112" s="139">
        <v>0</v>
      </c>
      <c r="Z112" s="139">
        <v>0</v>
      </c>
      <c r="AA112" s="139">
        <v>328633000</v>
      </c>
      <c r="AB112" s="139">
        <v>530000</v>
      </c>
      <c r="AC112" s="139">
        <v>530000</v>
      </c>
      <c r="AD112" s="139">
        <v>0</v>
      </c>
      <c r="AE112" s="139">
        <v>328103000</v>
      </c>
      <c r="AF112" s="139">
        <v>0</v>
      </c>
      <c r="AG112" s="139">
        <v>0</v>
      </c>
      <c r="AH112" s="139">
        <v>0</v>
      </c>
      <c r="AI112" s="139">
        <v>0</v>
      </c>
      <c r="AJ112" s="140" t="s">
        <v>794</v>
      </c>
      <c r="AK112" s="138">
        <v>11011003</v>
      </c>
      <c r="AL112" s="114"/>
      <c r="AM112" s="113"/>
    </row>
    <row r="113" spans="1:39" ht="15">
      <c r="A113" s="109" t="str">
        <f>INDEX('Tabel 3.1'!$C$9:$C$579,MATCH(AK113,'Tabel 3.1'!$IV$9:$IV$579,0))&amp;" - "&amp;INDEX('Tabel 3.1'!$D$9:$D$579,MATCH(AK113,'Tabel 3.1'!$IV$9:$IV$579,0))</f>
        <v>Lån &amp; Spar Invest - Obligationer</v>
      </c>
      <c r="B113" s="138">
        <v>201412</v>
      </c>
      <c r="C113" s="138">
        <v>11011</v>
      </c>
      <c r="D113" s="138">
        <v>4</v>
      </c>
      <c r="E113" s="139">
        <v>1470756000</v>
      </c>
      <c r="F113" s="139">
        <v>16898000</v>
      </c>
      <c r="G113" s="139">
        <v>16898000</v>
      </c>
      <c r="H113" s="139">
        <v>0</v>
      </c>
      <c r="I113" s="139">
        <v>1453858000</v>
      </c>
      <c r="J113" s="139">
        <v>1442822000</v>
      </c>
      <c r="K113" s="139">
        <v>11036000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0</v>
      </c>
      <c r="W113" s="139">
        <v>0</v>
      </c>
      <c r="X113" s="139">
        <v>0</v>
      </c>
      <c r="Y113" s="139">
        <v>0</v>
      </c>
      <c r="Z113" s="139">
        <v>0</v>
      </c>
      <c r="AA113" s="139">
        <v>1470756000</v>
      </c>
      <c r="AB113" s="139">
        <v>868000</v>
      </c>
      <c r="AC113" s="139">
        <v>868000</v>
      </c>
      <c r="AD113" s="139">
        <v>0</v>
      </c>
      <c r="AE113" s="139">
        <v>1450254000</v>
      </c>
      <c r="AF113" s="139">
        <v>0</v>
      </c>
      <c r="AG113" s="139">
        <v>0</v>
      </c>
      <c r="AH113" s="139">
        <v>0</v>
      </c>
      <c r="AI113" s="139">
        <v>19634000</v>
      </c>
      <c r="AJ113" s="140" t="s">
        <v>794</v>
      </c>
      <c r="AK113" s="138">
        <v>11011004</v>
      </c>
      <c r="AL113" s="114"/>
      <c r="AM113" s="113"/>
    </row>
    <row r="114" spans="1:39" ht="15">
      <c r="A114" s="109" t="str">
        <f>INDEX('Tabel 3.1'!$C$9:$C$579,MATCH(AK114,'Tabel 3.1'!$IV$9:$IV$579,0))&amp;" - "&amp;INDEX('Tabel 3.1'!$D$9:$D$579,MATCH(AK114,'Tabel 3.1'!$IV$9:$IV$579,0))</f>
        <v>Lån &amp; Spar Invest - Europa</v>
      </c>
      <c r="B114" s="138">
        <v>201412</v>
      </c>
      <c r="C114" s="138">
        <v>11011</v>
      </c>
      <c r="D114" s="138">
        <v>5</v>
      </c>
      <c r="E114" s="139">
        <v>95064000</v>
      </c>
      <c r="F114" s="139">
        <v>2463000</v>
      </c>
      <c r="G114" s="139">
        <v>2463000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92039000</v>
      </c>
      <c r="N114" s="139">
        <v>9058000</v>
      </c>
      <c r="O114" s="139">
        <v>82981000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0</v>
      </c>
      <c r="X114" s="139">
        <v>0</v>
      </c>
      <c r="Y114" s="139">
        <v>0</v>
      </c>
      <c r="Z114" s="139">
        <v>562000</v>
      </c>
      <c r="AA114" s="139">
        <v>95064000</v>
      </c>
      <c r="AB114" s="139">
        <v>242000</v>
      </c>
      <c r="AC114" s="139">
        <v>242000</v>
      </c>
      <c r="AD114" s="139">
        <v>0</v>
      </c>
      <c r="AE114" s="139">
        <v>94822000</v>
      </c>
      <c r="AF114" s="139">
        <v>0</v>
      </c>
      <c r="AG114" s="139">
        <v>0</v>
      </c>
      <c r="AH114" s="139">
        <v>0</v>
      </c>
      <c r="AI114" s="139">
        <v>0</v>
      </c>
      <c r="AJ114" s="140" t="s">
        <v>794</v>
      </c>
      <c r="AK114" s="138">
        <v>11011005</v>
      </c>
      <c r="AL114" s="114"/>
      <c r="AM114" s="113"/>
    </row>
    <row r="115" spans="1:39" ht="15">
      <c r="A115" s="109" t="str">
        <f>INDEX('Tabel 3.1'!$C$9:$C$579,MATCH(AK115,'Tabel 3.1'!$IV$9:$IV$579,0))&amp;" - "&amp;INDEX('Tabel 3.1'!$D$9:$D$579,MATCH(AK115,'Tabel 3.1'!$IV$9:$IV$579,0))</f>
        <v>Lån &amp; Spar Invest - Korte Obligationer</v>
      </c>
      <c r="B115" s="138">
        <v>201412</v>
      </c>
      <c r="C115" s="138">
        <v>11011</v>
      </c>
      <c r="D115" s="138">
        <v>8</v>
      </c>
      <c r="E115" s="139">
        <v>641888000</v>
      </c>
      <c r="F115" s="139">
        <v>18678000</v>
      </c>
      <c r="G115" s="139">
        <v>18678000</v>
      </c>
      <c r="H115" s="139">
        <v>0</v>
      </c>
      <c r="I115" s="139">
        <v>623210000</v>
      </c>
      <c r="J115" s="139">
        <v>614924000</v>
      </c>
      <c r="K115" s="139">
        <v>8286000</v>
      </c>
      <c r="L115" s="139">
        <v>0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0</v>
      </c>
      <c r="S115" s="139">
        <v>0</v>
      </c>
      <c r="T115" s="139">
        <v>0</v>
      </c>
      <c r="U115" s="139">
        <v>0</v>
      </c>
      <c r="V115" s="139">
        <v>0</v>
      </c>
      <c r="W115" s="139">
        <v>0</v>
      </c>
      <c r="X115" s="139">
        <v>0</v>
      </c>
      <c r="Y115" s="139">
        <v>0</v>
      </c>
      <c r="Z115" s="139">
        <v>0</v>
      </c>
      <c r="AA115" s="139">
        <v>641888000</v>
      </c>
      <c r="AB115" s="139">
        <v>413000</v>
      </c>
      <c r="AC115" s="139">
        <v>413000</v>
      </c>
      <c r="AD115" s="139">
        <v>0</v>
      </c>
      <c r="AE115" s="139">
        <v>641475000</v>
      </c>
      <c r="AF115" s="139">
        <v>0</v>
      </c>
      <c r="AG115" s="139">
        <v>0</v>
      </c>
      <c r="AH115" s="139">
        <v>0</v>
      </c>
      <c r="AI115" s="139">
        <v>0</v>
      </c>
      <c r="AJ115" s="140" t="s">
        <v>794</v>
      </c>
      <c r="AK115" s="138">
        <v>11011008</v>
      </c>
      <c r="AL115" s="114"/>
      <c r="AM115" s="113"/>
    </row>
    <row r="116" spans="1:39" ht="15">
      <c r="A116" s="109" t="str">
        <f>INDEX('Tabel 3.1'!$C$9:$C$579,MATCH(AK116,'Tabel 3.1'!$IV$9:$IV$579,0))&amp;" - "&amp;INDEX('Tabel 3.1'!$D$9:$D$579,MATCH(AK116,'Tabel 3.1'!$IV$9:$IV$579,0))</f>
        <v>Lån &amp; Spar Invest - Nordamerika</v>
      </c>
      <c r="B116" s="138">
        <v>201412</v>
      </c>
      <c r="C116" s="138">
        <v>11011</v>
      </c>
      <c r="D116" s="138">
        <v>9</v>
      </c>
      <c r="E116" s="139">
        <v>146465000</v>
      </c>
      <c r="F116" s="139">
        <v>1131000</v>
      </c>
      <c r="G116" s="139">
        <v>1131000</v>
      </c>
      <c r="H116" s="139">
        <v>0</v>
      </c>
      <c r="I116" s="139">
        <v>0</v>
      </c>
      <c r="J116" s="139">
        <v>0</v>
      </c>
      <c r="K116" s="139">
        <v>0</v>
      </c>
      <c r="L116" s="139">
        <v>0</v>
      </c>
      <c r="M116" s="139">
        <v>145233000</v>
      </c>
      <c r="N116" s="139">
        <v>0</v>
      </c>
      <c r="O116" s="139">
        <v>145233000</v>
      </c>
      <c r="P116" s="139">
        <v>0</v>
      </c>
      <c r="Q116" s="139">
        <v>0</v>
      </c>
      <c r="R116" s="139">
        <v>0</v>
      </c>
      <c r="S116" s="139">
        <v>0</v>
      </c>
      <c r="T116" s="139">
        <v>0</v>
      </c>
      <c r="U116" s="139">
        <v>0</v>
      </c>
      <c r="V116" s="139">
        <v>0</v>
      </c>
      <c r="W116" s="139">
        <v>0</v>
      </c>
      <c r="X116" s="139">
        <v>0</v>
      </c>
      <c r="Y116" s="139">
        <v>0</v>
      </c>
      <c r="Z116" s="139">
        <v>101000</v>
      </c>
      <c r="AA116" s="139">
        <v>146465000</v>
      </c>
      <c r="AB116" s="139">
        <v>309000</v>
      </c>
      <c r="AC116" s="139">
        <v>309000</v>
      </c>
      <c r="AD116" s="139">
        <v>0</v>
      </c>
      <c r="AE116" s="139">
        <v>146156000</v>
      </c>
      <c r="AF116" s="139">
        <v>0</v>
      </c>
      <c r="AG116" s="139">
        <v>0</v>
      </c>
      <c r="AH116" s="139">
        <v>0</v>
      </c>
      <c r="AI116" s="139">
        <v>0</v>
      </c>
      <c r="AJ116" s="140" t="s">
        <v>794</v>
      </c>
      <c r="AK116" s="138">
        <v>11011009</v>
      </c>
      <c r="AL116" s="114"/>
      <c r="AM116" s="113"/>
    </row>
    <row r="117" spans="1:39" ht="15">
      <c r="A117" s="109" t="str">
        <f>INDEX('Tabel 3.1'!$C$9:$C$579,MATCH(AK117,'Tabel 3.1'!$IV$9:$IV$579,0))&amp;" - "&amp;INDEX('Tabel 3.1'!$D$9:$D$579,MATCH(AK117,'Tabel 3.1'!$IV$9:$IV$579,0))</f>
        <v>Lån &amp; Spar Invest - MixObligationer</v>
      </c>
      <c r="B117" s="138">
        <v>201412</v>
      </c>
      <c r="C117" s="138">
        <v>11011</v>
      </c>
      <c r="D117" s="138">
        <v>12</v>
      </c>
      <c r="E117" s="139">
        <v>417350000</v>
      </c>
      <c r="F117" s="139">
        <v>14893000</v>
      </c>
      <c r="G117" s="139">
        <v>14893000</v>
      </c>
      <c r="H117" s="139">
        <v>0</v>
      </c>
      <c r="I117" s="139">
        <v>244629000</v>
      </c>
      <c r="J117" s="139">
        <v>241825000</v>
      </c>
      <c r="K117" s="139">
        <v>2804000</v>
      </c>
      <c r="L117" s="139">
        <v>0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157828000</v>
      </c>
      <c r="T117" s="139">
        <v>157828000</v>
      </c>
      <c r="U117" s="139">
        <v>0</v>
      </c>
      <c r="V117" s="139">
        <v>0</v>
      </c>
      <c r="W117" s="139">
        <v>0</v>
      </c>
      <c r="X117" s="139">
        <v>0</v>
      </c>
      <c r="Y117" s="139">
        <v>0</v>
      </c>
      <c r="Z117" s="139">
        <v>0</v>
      </c>
      <c r="AA117" s="139">
        <v>417350000</v>
      </c>
      <c r="AB117" s="139">
        <v>263000</v>
      </c>
      <c r="AC117" s="139">
        <v>263000</v>
      </c>
      <c r="AD117" s="139">
        <v>0</v>
      </c>
      <c r="AE117" s="139">
        <v>411920000</v>
      </c>
      <c r="AF117" s="139">
        <v>0</v>
      </c>
      <c r="AG117" s="139">
        <v>0</v>
      </c>
      <c r="AH117" s="139">
        <v>0</v>
      </c>
      <c r="AI117" s="139">
        <v>5167000</v>
      </c>
      <c r="AJ117" s="140" t="s">
        <v>794</v>
      </c>
      <c r="AK117" s="138">
        <v>11011012</v>
      </c>
      <c r="AL117" s="114"/>
      <c r="AM117" s="113"/>
    </row>
    <row r="118" spans="1:39" ht="15">
      <c r="A118" s="109" t="str">
        <f>INDEX('Tabel 3.1'!$C$9:$C$579,MATCH(AK118,'Tabel 3.1'!$IV$9:$IV$579,0))&amp;" - "&amp;INDEX('Tabel 3.1'!$D$9:$D$579,MATCH(AK118,'Tabel 3.1'!$IV$9:$IV$579,0))</f>
        <v>Nordea Invest - Verden</v>
      </c>
      <c r="B118" s="138">
        <v>201412</v>
      </c>
      <c r="C118" s="138">
        <v>11024</v>
      </c>
      <c r="D118" s="138">
        <v>1</v>
      </c>
      <c r="E118" s="139">
        <v>403679000</v>
      </c>
      <c r="F118" s="139">
        <v>8327000</v>
      </c>
      <c r="G118" s="139">
        <v>8327000</v>
      </c>
      <c r="H118" s="139">
        <v>0</v>
      </c>
      <c r="I118" s="139">
        <v>0</v>
      </c>
      <c r="J118" s="139">
        <v>0</v>
      </c>
      <c r="K118" s="139">
        <v>0</v>
      </c>
      <c r="L118" s="139">
        <v>0</v>
      </c>
      <c r="M118" s="139">
        <v>394175000</v>
      </c>
      <c r="N118" s="139">
        <v>421000</v>
      </c>
      <c r="O118" s="139">
        <v>393754000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0</v>
      </c>
      <c r="W118" s="139">
        <v>0</v>
      </c>
      <c r="X118" s="139">
        <v>0</v>
      </c>
      <c r="Y118" s="139">
        <v>0</v>
      </c>
      <c r="Z118" s="139">
        <v>1177000</v>
      </c>
      <c r="AA118" s="139">
        <v>403679000</v>
      </c>
      <c r="AB118" s="139">
        <v>0</v>
      </c>
      <c r="AC118" s="139">
        <v>0</v>
      </c>
      <c r="AD118" s="139">
        <v>0</v>
      </c>
      <c r="AE118" s="139">
        <v>400434000</v>
      </c>
      <c r="AF118" s="139">
        <v>0</v>
      </c>
      <c r="AG118" s="139">
        <v>0</v>
      </c>
      <c r="AH118" s="139">
        <v>0</v>
      </c>
      <c r="AI118" s="139">
        <v>3245000</v>
      </c>
      <c r="AJ118" s="140" t="s">
        <v>794</v>
      </c>
      <c r="AK118" s="138">
        <v>11024001</v>
      </c>
      <c r="AL118" s="114"/>
      <c r="AM118" s="113"/>
    </row>
    <row r="119" spans="1:39" ht="15">
      <c r="A119" s="109" t="str">
        <f>INDEX('Tabel 3.1'!$C$9:$C$579,MATCH(AK119,'Tabel 3.1'!$IV$9:$IV$579,0))&amp;" - "&amp;INDEX('Tabel 3.1'!$D$9:$D$579,MATCH(AK119,'Tabel 3.1'!$IV$9:$IV$579,0))</f>
        <v>Nordea Invest - Globale UdbytteAktier</v>
      </c>
      <c r="B119" s="138">
        <v>201412</v>
      </c>
      <c r="C119" s="138">
        <v>11024</v>
      </c>
      <c r="D119" s="138">
        <v>3</v>
      </c>
      <c r="E119" s="139">
        <v>1618618000</v>
      </c>
      <c r="F119" s="139">
        <v>48452000</v>
      </c>
      <c r="G119" s="139">
        <v>48452000</v>
      </c>
      <c r="H119" s="139">
        <v>0</v>
      </c>
      <c r="I119" s="139">
        <v>0</v>
      </c>
      <c r="J119" s="139">
        <v>0</v>
      </c>
      <c r="K119" s="139">
        <v>0</v>
      </c>
      <c r="L119" s="139">
        <v>0</v>
      </c>
      <c r="M119" s="139">
        <v>1567503000</v>
      </c>
      <c r="N119" s="139">
        <v>0</v>
      </c>
      <c r="O119" s="139">
        <v>1567503000</v>
      </c>
      <c r="P119" s="139">
        <v>0</v>
      </c>
      <c r="Q119" s="139">
        <v>0</v>
      </c>
      <c r="R119" s="139">
        <v>0</v>
      </c>
      <c r="S119" s="139">
        <v>0</v>
      </c>
      <c r="T119" s="139">
        <v>0</v>
      </c>
      <c r="U119" s="139">
        <v>0</v>
      </c>
      <c r="V119" s="139">
        <v>0</v>
      </c>
      <c r="W119" s="139">
        <v>0</v>
      </c>
      <c r="X119" s="139">
        <v>0</v>
      </c>
      <c r="Y119" s="139">
        <v>0</v>
      </c>
      <c r="Z119" s="139">
        <v>2663000</v>
      </c>
      <c r="AA119" s="139">
        <v>1618618000</v>
      </c>
      <c r="AB119" s="139">
        <v>3000</v>
      </c>
      <c r="AC119" s="139">
        <v>3000</v>
      </c>
      <c r="AD119" s="139">
        <v>0</v>
      </c>
      <c r="AE119" s="139">
        <v>1613540000</v>
      </c>
      <c r="AF119" s="139">
        <v>0</v>
      </c>
      <c r="AG119" s="139">
        <v>0</v>
      </c>
      <c r="AH119" s="139">
        <v>0</v>
      </c>
      <c r="AI119" s="139">
        <v>5075000</v>
      </c>
      <c r="AJ119" s="140" t="s">
        <v>794</v>
      </c>
      <c r="AK119" s="138">
        <v>11024003</v>
      </c>
      <c r="AL119" s="114"/>
      <c r="AM119" s="113"/>
    </row>
    <row r="120" spans="1:39" ht="15">
      <c r="A120" s="109" t="str">
        <f>INDEX('Tabel 3.1'!$C$9:$C$579,MATCH(AK120,'Tabel 3.1'!$IV$9:$IV$579,0))&amp;" - "&amp;INDEX('Tabel 3.1'!$D$9:$D$579,MATCH(AK120,'Tabel 3.1'!$IV$9:$IV$579,0))</f>
        <v>Nordea Invest - Danmark</v>
      </c>
      <c r="B120" s="138">
        <v>201412</v>
      </c>
      <c r="C120" s="138">
        <v>11024</v>
      </c>
      <c r="D120" s="138">
        <v>11</v>
      </c>
      <c r="E120" s="139">
        <v>4315921000</v>
      </c>
      <c r="F120" s="139">
        <v>146199000</v>
      </c>
      <c r="G120" s="139">
        <v>146199000</v>
      </c>
      <c r="H120" s="139">
        <v>0</v>
      </c>
      <c r="I120" s="139">
        <v>0</v>
      </c>
      <c r="J120" s="139">
        <v>0</v>
      </c>
      <c r="K120" s="139">
        <v>0</v>
      </c>
      <c r="L120" s="139">
        <v>0</v>
      </c>
      <c r="M120" s="139">
        <v>4164875000</v>
      </c>
      <c r="N120" s="139">
        <v>4014607000</v>
      </c>
      <c r="O120" s="139">
        <v>149251000</v>
      </c>
      <c r="P120" s="139">
        <v>1017000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0</v>
      </c>
      <c r="X120" s="139">
        <v>0</v>
      </c>
      <c r="Y120" s="139">
        <v>0</v>
      </c>
      <c r="Z120" s="139">
        <v>4848000</v>
      </c>
      <c r="AA120" s="139">
        <v>4315921000</v>
      </c>
      <c r="AB120" s="139">
        <v>4000</v>
      </c>
      <c r="AC120" s="139">
        <v>4000</v>
      </c>
      <c r="AD120" s="139">
        <v>0</v>
      </c>
      <c r="AE120" s="139">
        <v>4279903000</v>
      </c>
      <c r="AF120" s="139">
        <v>0</v>
      </c>
      <c r="AG120" s="139">
        <v>0</v>
      </c>
      <c r="AH120" s="139">
        <v>0</v>
      </c>
      <c r="AI120" s="139">
        <v>36014000</v>
      </c>
      <c r="AJ120" s="140" t="s">
        <v>794</v>
      </c>
      <c r="AK120" s="138">
        <v>11024011</v>
      </c>
      <c r="AL120" s="114"/>
      <c r="AM120" s="113"/>
    </row>
    <row r="121" spans="1:39" ht="15">
      <c r="A121" s="109" t="str">
        <f>INDEX('Tabel 3.1'!$C$9:$C$579,MATCH(AK121,'Tabel 3.1'!$IV$9:$IV$579,0))&amp;" - "&amp;INDEX('Tabel 3.1'!$D$9:$D$579,MATCH(AK121,'Tabel 3.1'!$IV$9:$IV$579,0))</f>
        <v>Nordea Invest - Europa</v>
      </c>
      <c r="B121" s="138">
        <v>201412</v>
      </c>
      <c r="C121" s="138">
        <v>11024</v>
      </c>
      <c r="D121" s="138">
        <v>12</v>
      </c>
      <c r="E121" s="139">
        <v>2490572000</v>
      </c>
      <c r="F121" s="139">
        <v>24413000</v>
      </c>
      <c r="G121" s="139">
        <v>24413000</v>
      </c>
      <c r="H121" s="139">
        <v>0</v>
      </c>
      <c r="I121" s="139">
        <v>0</v>
      </c>
      <c r="J121" s="139">
        <v>0</v>
      </c>
      <c r="K121" s="139">
        <v>0</v>
      </c>
      <c r="L121" s="139">
        <v>0</v>
      </c>
      <c r="M121" s="139">
        <v>2462616000</v>
      </c>
      <c r="N121" s="139">
        <v>97941000</v>
      </c>
      <c r="O121" s="139">
        <v>2364675000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0</v>
      </c>
      <c r="X121" s="139">
        <v>0</v>
      </c>
      <c r="Y121" s="139">
        <v>0</v>
      </c>
      <c r="Z121" s="139">
        <v>3543000</v>
      </c>
      <c r="AA121" s="139">
        <v>2490572000</v>
      </c>
      <c r="AB121" s="139">
        <v>3000</v>
      </c>
      <c r="AC121" s="139">
        <v>3000</v>
      </c>
      <c r="AD121" s="139">
        <v>0</v>
      </c>
      <c r="AE121" s="139">
        <v>2482637000</v>
      </c>
      <c r="AF121" s="139">
        <v>0</v>
      </c>
      <c r="AG121" s="139">
        <v>0</v>
      </c>
      <c r="AH121" s="139">
        <v>0</v>
      </c>
      <c r="AI121" s="139">
        <v>7932000</v>
      </c>
      <c r="AJ121" s="140" t="s">
        <v>794</v>
      </c>
      <c r="AK121" s="138">
        <v>11024012</v>
      </c>
      <c r="AL121" s="114"/>
      <c r="AM121" s="113"/>
    </row>
    <row r="122" spans="1:39" ht="15">
      <c r="A122" s="109" t="str">
        <f>INDEX('Tabel 3.1'!$C$9:$C$579,MATCH(AK122,'Tabel 3.1'!$IV$9:$IV$579,0))&amp;" - "&amp;INDEX('Tabel 3.1'!$D$9:$D$579,MATCH(AK122,'Tabel 3.1'!$IV$9:$IV$579,0))</f>
        <v>Nordea Invest - Japan</v>
      </c>
      <c r="B122" s="138">
        <v>201412</v>
      </c>
      <c r="C122" s="138">
        <v>11024</v>
      </c>
      <c r="D122" s="138">
        <v>13</v>
      </c>
      <c r="E122" s="139">
        <v>1973156000</v>
      </c>
      <c r="F122" s="139">
        <v>64210000</v>
      </c>
      <c r="G122" s="139">
        <v>64210000</v>
      </c>
      <c r="H122" s="139">
        <v>0</v>
      </c>
      <c r="I122" s="139">
        <v>0</v>
      </c>
      <c r="J122" s="139">
        <v>0</v>
      </c>
      <c r="K122" s="139">
        <v>0</v>
      </c>
      <c r="L122" s="139">
        <v>0</v>
      </c>
      <c r="M122" s="139">
        <v>1906548000</v>
      </c>
      <c r="N122" s="139">
        <v>0</v>
      </c>
      <c r="O122" s="139">
        <v>1906548000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39">
        <v>0</v>
      </c>
      <c r="W122" s="139">
        <v>0</v>
      </c>
      <c r="X122" s="139">
        <v>0</v>
      </c>
      <c r="Y122" s="139">
        <v>0</v>
      </c>
      <c r="Z122" s="139">
        <v>2398000</v>
      </c>
      <c r="AA122" s="139">
        <v>1973156000</v>
      </c>
      <c r="AB122" s="139">
        <v>0</v>
      </c>
      <c r="AC122" s="139">
        <v>0</v>
      </c>
      <c r="AD122" s="139">
        <v>0</v>
      </c>
      <c r="AE122" s="139">
        <v>1965296000</v>
      </c>
      <c r="AF122" s="139">
        <v>52000</v>
      </c>
      <c r="AG122" s="139">
        <v>52000</v>
      </c>
      <c r="AH122" s="139">
        <v>0</v>
      </c>
      <c r="AI122" s="139">
        <v>7808000</v>
      </c>
      <c r="AJ122" s="140" t="s">
        <v>794</v>
      </c>
      <c r="AK122" s="138">
        <v>11024013</v>
      </c>
      <c r="AL122" s="114"/>
      <c r="AM122" s="113"/>
    </row>
    <row r="123" spans="1:39" ht="15">
      <c r="A123" s="109" t="str">
        <f>INDEX('Tabel 3.1'!$C$9:$C$579,MATCH(AK123,'Tabel 3.1'!$IV$9:$IV$579,0))&amp;" - "&amp;INDEX('Tabel 3.1'!$D$9:$D$579,MATCH(AK123,'Tabel 3.1'!$IV$9:$IV$579,0))</f>
        <v>Nordea Invest - USA</v>
      </c>
      <c r="B123" s="138">
        <v>201412</v>
      </c>
      <c r="C123" s="138">
        <v>11024</v>
      </c>
      <c r="D123" s="138">
        <v>14</v>
      </c>
      <c r="E123" s="139">
        <v>3381143000</v>
      </c>
      <c r="F123" s="139">
        <v>114955000</v>
      </c>
      <c r="G123" s="139">
        <v>114955000</v>
      </c>
      <c r="H123" s="139">
        <v>0</v>
      </c>
      <c r="I123" s="139">
        <v>0</v>
      </c>
      <c r="J123" s="139">
        <v>0</v>
      </c>
      <c r="K123" s="139">
        <v>0</v>
      </c>
      <c r="L123" s="139">
        <v>0</v>
      </c>
      <c r="M123" s="139">
        <v>3262485000</v>
      </c>
      <c r="N123" s="139">
        <v>0</v>
      </c>
      <c r="O123" s="139">
        <v>3262485000</v>
      </c>
      <c r="P123" s="139">
        <v>0</v>
      </c>
      <c r="Q123" s="139">
        <v>0</v>
      </c>
      <c r="R123" s="139">
        <v>0</v>
      </c>
      <c r="S123" s="139">
        <v>0</v>
      </c>
      <c r="T123" s="139">
        <v>0</v>
      </c>
      <c r="U123" s="139">
        <v>0</v>
      </c>
      <c r="V123" s="139">
        <v>0</v>
      </c>
      <c r="W123" s="139">
        <v>0</v>
      </c>
      <c r="X123" s="139">
        <v>0</v>
      </c>
      <c r="Y123" s="139">
        <v>0</v>
      </c>
      <c r="Z123" s="139">
        <v>3702000</v>
      </c>
      <c r="AA123" s="139">
        <v>3381143000</v>
      </c>
      <c r="AB123" s="139">
        <v>4000</v>
      </c>
      <c r="AC123" s="139">
        <v>4000</v>
      </c>
      <c r="AD123" s="139">
        <v>0</v>
      </c>
      <c r="AE123" s="139">
        <v>3368959000</v>
      </c>
      <c r="AF123" s="139">
        <v>1281000</v>
      </c>
      <c r="AG123" s="139">
        <v>1281000</v>
      </c>
      <c r="AH123" s="139">
        <v>0</v>
      </c>
      <c r="AI123" s="139">
        <v>10899000</v>
      </c>
      <c r="AJ123" s="140" t="s">
        <v>794</v>
      </c>
      <c r="AK123" s="138">
        <v>11024014</v>
      </c>
      <c r="AL123" s="114"/>
      <c r="AM123" s="113"/>
    </row>
    <row r="124" spans="1:39" ht="15">
      <c r="A124" s="109" t="str">
        <f>INDEX('Tabel 3.1'!$C$9:$C$579,MATCH(AK124,'Tabel 3.1'!$IV$9:$IV$579,0))&amp;" - "&amp;INDEX('Tabel 3.1'!$D$9:$D$579,MATCH(AK124,'Tabel 3.1'!$IV$9:$IV$579,0))</f>
        <v>Nordea Invest - Globale obligationer</v>
      </c>
      <c r="B124" s="138">
        <v>201412</v>
      </c>
      <c r="C124" s="138">
        <v>11024</v>
      </c>
      <c r="D124" s="138">
        <v>18</v>
      </c>
      <c r="E124" s="139">
        <v>1082515000</v>
      </c>
      <c r="F124" s="139">
        <v>37262000</v>
      </c>
      <c r="G124" s="139">
        <v>37262000</v>
      </c>
      <c r="H124" s="139">
        <v>0</v>
      </c>
      <c r="I124" s="139">
        <v>1019254000</v>
      </c>
      <c r="J124" s="139">
        <v>0</v>
      </c>
      <c r="K124" s="139">
        <v>1019254000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39">
        <v>2078000</v>
      </c>
      <c r="W124" s="139">
        <v>0</v>
      </c>
      <c r="X124" s="139">
        <v>2078000</v>
      </c>
      <c r="Y124" s="139">
        <v>0</v>
      </c>
      <c r="Z124" s="139">
        <v>23920000</v>
      </c>
      <c r="AA124" s="139">
        <v>1082515000</v>
      </c>
      <c r="AB124" s="139">
        <v>0</v>
      </c>
      <c r="AC124" s="139">
        <v>0</v>
      </c>
      <c r="AD124" s="139">
        <v>0</v>
      </c>
      <c r="AE124" s="139">
        <v>1060594000</v>
      </c>
      <c r="AF124" s="139">
        <v>50000</v>
      </c>
      <c r="AG124" s="139">
        <v>20000</v>
      </c>
      <c r="AH124" s="139">
        <v>29000</v>
      </c>
      <c r="AI124" s="139">
        <v>21871000</v>
      </c>
      <c r="AJ124" s="140" t="s">
        <v>794</v>
      </c>
      <c r="AK124" s="138">
        <v>11024018</v>
      </c>
      <c r="AL124" s="114"/>
      <c r="AM124" s="113"/>
    </row>
    <row r="125" spans="1:39" ht="15">
      <c r="A125" s="109" t="str">
        <f>INDEX('Tabel 3.1'!$C$9:$C$579,MATCH(AK125,'Tabel 3.1'!$IV$9:$IV$579,0))&amp;" - "&amp;INDEX('Tabel 3.1'!$D$9:$D$579,MATCH(AK125,'Tabel 3.1'!$IV$9:$IV$579,0))</f>
        <v>Nordea Invest - Mellemlange obligationer</v>
      </c>
      <c r="B125" s="138">
        <v>201412</v>
      </c>
      <c r="C125" s="138">
        <v>11024</v>
      </c>
      <c r="D125" s="138">
        <v>19</v>
      </c>
      <c r="E125" s="139">
        <v>10323881000</v>
      </c>
      <c r="F125" s="139">
        <v>60925000</v>
      </c>
      <c r="G125" s="139">
        <v>60925000</v>
      </c>
      <c r="H125" s="139">
        <v>0</v>
      </c>
      <c r="I125" s="139">
        <v>10262956000</v>
      </c>
      <c r="J125" s="139">
        <v>6995791000</v>
      </c>
      <c r="K125" s="139">
        <v>3267166000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0</v>
      </c>
      <c r="S125" s="139">
        <v>0</v>
      </c>
      <c r="T125" s="139">
        <v>0</v>
      </c>
      <c r="U125" s="139">
        <v>0</v>
      </c>
      <c r="V125" s="139">
        <v>0</v>
      </c>
      <c r="W125" s="139">
        <v>0</v>
      </c>
      <c r="X125" s="139">
        <v>0</v>
      </c>
      <c r="Y125" s="139">
        <v>0</v>
      </c>
      <c r="Z125" s="139">
        <v>0</v>
      </c>
      <c r="AA125" s="139">
        <v>10323881000</v>
      </c>
      <c r="AB125" s="139">
        <v>7000</v>
      </c>
      <c r="AC125" s="139">
        <v>7000</v>
      </c>
      <c r="AD125" s="139">
        <v>0</v>
      </c>
      <c r="AE125" s="139">
        <v>9748627000</v>
      </c>
      <c r="AF125" s="139">
        <v>30529000</v>
      </c>
      <c r="AG125" s="139">
        <v>0</v>
      </c>
      <c r="AH125" s="139">
        <v>30529000</v>
      </c>
      <c r="AI125" s="139">
        <v>544717000</v>
      </c>
      <c r="AJ125" s="140" t="s">
        <v>794</v>
      </c>
      <c r="AK125" s="138">
        <v>11024019</v>
      </c>
      <c r="AL125" s="114"/>
      <c r="AM125" s="113"/>
    </row>
    <row r="126" spans="1:39" ht="15">
      <c r="A126" s="109" t="str">
        <f>INDEX('Tabel 3.1'!$C$9:$C$579,MATCH(AK126,'Tabel 3.1'!$IV$9:$IV$579,0))&amp;" - "&amp;INDEX('Tabel 3.1'!$D$9:$D$579,MATCH(AK126,'Tabel 3.1'!$IV$9:$IV$579,0))</f>
        <v>Nordea Invest - Aktier II</v>
      </c>
      <c r="B126" s="138">
        <v>201412</v>
      </c>
      <c r="C126" s="138">
        <v>11024</v>
      </c>
      <c r="D126" s="138">
        <v>20</v>
      </c>
      <c r="E126" s="139">
        <v>1158179000</v>
      </c>
      <c r="F126" s="139">
        <v>17963000</v>
      </c>
      <c r="G126" s="139">
        <v>17963000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971334000</v>
      </c>
      <c r="N126" s="139">
        <v>275140000</v>
      </c>
      <c r="O126" s="139">
        <v>696194000</v>
      </c>
      <c r="P126" s="139">
        <v>0</v>
      </c>
      <c r="Q126" s="139">
        <v>0</v>
      </c>
      <c r="R126" s="139">
        <v>0</v>
      </c>
      <c r="S126" s="139">
        <v>160332000</v>
      </c>
      <c r="T126" s="139">
        <v>160332000</v>
      </c>
      <c r="U126" s="139">
        <v>0</v>
      </c>
      <c r="V126" s="139">
        <v>0</v>
      </c>
      <c r="W126" s="139">
        <v>0</v>
      </c>
      <c r="X126" s="139">
        <v>0</v>
      </c>
      <c r="Y126" s="139">
        <v>0</v>
      </c>
      <c r="Z126" s="139">
        <v>8549000</v>
      </c>
      <c r="AA126" s="139">
        <v>1158179000</v>
      </c>
      <c r="AB126" s="139">
        <v>0</v>
      </c>
      <c r="AC126" s="139">
        <v>0</v>
      </c>
      <c r="AD126" s="139">
        <v>0</v>
      </c>
      <c r="AE126" s="139">
        <v>1150876000</v>
      </c>
      <c r="AF126" s="139">
        <v>0</v>
      </c>
      <c r="AG126" s="139">
        <v>0</v>
      </c>
      <c r="AH126" s="139">
        <v>0</v>
      </c>
      <c r="AI126" s="139">
        <v>7302000</v>
      </c>
      <c r="AJ126" s="140" t="s">
        <v>794</v>
      </c>
      <c r="AK126" s="138">
        <v>11024020</v>
      </c>
      <c r="AL126" s="114"/>
      <c r="AM126" s="113"/>
    </row>
    <row r="127" spans="1:39" ht="15">
      <c r="A127" s="109" t="str">
        <f>INDEX('Tabel 3.1'!$C$9:$C$579,MATCH(AK127,'Tabel 3.1'!$IV$9:$IV$579,0))&amp;" - "&amp;INDEX('Tabel 3.1'!$D$9:$D$579,MATCH(AK127,'Tabel 3.1'!$IV$9:$IV$579,0))</f>
        <v>Nordea Invest - Fjernøsten</v>
      </c>
      <c r="B127" s="138">
        <v>201412</v>
      </c>
      <c r="C127" s="138">
        <v>11024</v>
      </c>
      <c r="D127" s="138">
        <v>22</v>
      </c>
      <c r="E127" s="139">
        <v>1073837000</v>
      </c>
      <c r="F127" s="139">
        <v>11325000</v>
      </c>
      <c r="G127" s="139">
        <v>11325000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1035172000</v>
      </c>
      <c r="N127" s="139">
        <v>0</v>
      </c>
      <c r="O127" s="139">
        <v>1035172000</v>
      </c>
      <c r="P127" s="139">
        <v>0</v>
      </c>
      <c r="Q127" s="139">
        <v>0</v>
      </c>
      <c r="R127" s="139">
        <v>0</v>
      </c>
      <c r="S127" s="139">
        <v>25117000</v>
      </c>
      <c r="T127" s="139">
        <v>0</v>
      </c>
      <c r="U127" s="139">
        <v>25117000</v>
      </c>
      <c r="V127" s="139">
        <v>0</v>
      </c>
      <c r="W127" s="139">
        <v>0</v>
      </c>
      <c r="X127" s="139">
        <v>0</v>
      </c>
      <c r="Y127" s="139">
        <v>0</v>
      </c>
      <c r="Z127" s="139">
        <v>2222000</v>
      </c>
      <c r="AA127" s="139">
        <v>1073837000</v>
      </c>
      <c r="AB127" s="139">
        <v>0</v>
      </c>
      <c r="AC127" s="139">
        <v>0</v>
      </c>
      <c r="AD127" s="139">
        <v>0</v>
      </c>
      <c r="AE127" s="139">
        <v>1069726000</v>
      </c>
      <c r="AF127" s="139">
        <v>0</v>
      </c>
      <c r="AG127" s="139">
        <v>0</v>
      </c>
      <c r="AH127" s="139">
        <v>0</v>
      </c>
      <c r="AI127" s="139">
        <v>4111000</v>
      </c>
      <c r="AJ127" s="140" t="s">
        <v>794</v>
      </c>
      <c r="AK127" s="138">
        <v>11024022</v>
      </c>
      <c r="AL127" s="114"/>
      <c r="AM127" s="113"/>
    </row>
    <row r="128" spans="1:39" ht="15">
      <c r="A128" s="109" t="str">
        <f>INDEX('Tabel 3.1'!$C$9:$C$579,MATCH(AK128,'Tabel 3.1'!$IV$9:$IV$579,0))&amp;" - "&amp;INDEX('Tabel 3.1'!$D$9:$D$579,MATCH(AK128,'Tabel 3.1'!$IV$9:$IV$579,0))</f>
        <v>Nordea Invest - Europa Small Cap</v>
      </c>
      <c r="B128" s="138">
        <v>201412</v>
      </c>
      <c r="C128" s="138">
        <v>11024</v>
      </c>
      <c r="D128" s="138">
        <v>25</v>
      </c>
      <c r="E128" s="139">
        <v>306668000</v>
      </c>
      <c r="F128" s="139">
        <v>6102000</v>
      </c>
      <c r="G128" s="139">
        <v>6102000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300215000</v>
      </c>
      <c r="N128" s="139">
        <v>0</v>
      </c>
      <c r="O128" s="139">
        <v>300215000</v>
      </c>
      <c r="P128" s="139">
        <v>0</v>
      </c>
      <c r="Q128" s="139">
        <v>0</v>
      </c>
      <c r="R128" s="139">
        <v>0</v>
      </c>
      <c r="S128" s="139">
        <v>0</v>
      </c>
      <c r="T128" s="139">
        <v>0</v>
      </c>
      <c r="U128" s="139">
        <v>0</v>
      </c>
      <c r="V128" s="139">
        <v>0</v>
      </c>
      <c r="W128" s="139">
        <v>0</v>
      </c>
      <c r="X128" s="139">
        <v>0</v>
      </c>
      <c r="Y128" s="139">
        <v>0</v>
      </c>
      <c r="Z128" s="139">
        <v>352000</v>
      </c>
      <c r="AA128" s="139">
        <v>306668000</v>
      </c>
      <c r="AB128" s="139">
        <v>0</v>
      </c>
      <c r="AC128" s="139">
        <v>0</v>
      </c>
      <c r="AD128" s="139">
        <v>0</v>
      </c>
      <c r="AE128" s="139">
        <v>305628000</v>
      </c>
      <c r="AF128" s="139">
        <v>0</v>
      </c>
      <c r="AG128" s="139">
        <v>0</v>
      </c>
      <c r="AH128" s="139">
        <v>0</v>
      </c>
      <c r="AI128" s="139">
        <v>1040000</v>
      </c>
      <c r="AJ128" s="140" t="s">
        <v>794</v>
      </c>
      <c r="AK128" s="138">
        <v>11024025</v>
      </c>
      <c r="AL128" s="114"/>
      <c r="AM128" s="113"/>
    </row>
    <row r="129" spans="1:39" ht="15">
      <c r="A129" s="109" t="str">
        <f>INDEX('Tabel 3.1'!$C$9:$C$579,MATCH(AK129,'Tabel 3.1'!$IV$9:$IV$579,0))&amp;" - "&amp;INDEX('Tabel 3.1'!$D$9:$D$579,MATCH(AK129,'Tabel 3.1'!$IV$9:$IV$579,0))</f>
        <v>Nordea Invest - Østeuropa</v>
      </c>
      <c r="B129" s="138">
        <v>201412</v>
      </c>
      <c r="C129" s="138">
        <v>11024</v>
      </c>
      <c r="D129" s="138">
        <v>26</v>
      </c>
      <c r="E129" s="139">
        <v>258160000</v>
      </c>
      <c r="F129" s="139">
        <v>4382000</v>
      </c>
      <c r="G129" s="139">
        <v>4382000</v>
      </c>
      <c r="H129" s="139">
        <v>0</v>
      </c>
      <c r="I129" s="139">
        <v>0</v>
      </c>
      <c r="J129" s="139">
        <v>0</v>
      </c>
      <c r="K129" s="139">
        <v>0</v>
      </c>
      <c r="L129" s="139">
        <v>0</v>
      </c>
      <c r="M129" s="139">
        <v>249303000</v>
      </c>
      <c r="N129" s="139">
        <v>0</v>
      </c>
      <c r="O129" s="139">
        <v>247276000</v>
      </c>
      <c r="P129" s="139">
        <v>0</v>
      </c>
      <c r="Q129" s="139">
        <v>2027000</v>
      </c>
      <c r="R129" s="139">
        <v>0</v>
      </c>
      <c r="S129" s="139">
        <v>0</v>
      </c>
      <c r="T129" s="139">
        <v>0</v>
      </c>
      <c r="U129" s="139">
        <v>0</v>
      </c>
      <c r="V129" s="139">
        <v>0</v>
      </c>
      <c r="W129" s="139">
        <v>0</v>
      </c>
      <c r="X129" s="139">
        <v>0</v>
      </c>
      <c r="Y129" s="139">
        <v>0</v>
      </c>
      <c r="Z129" s="139">
        <v>4475000</v>
      </c>
      <c r="AA129" s="139">
        <v>258160000</v>
      </c>
      <c r="AB129" s="139">
        <v>343000</v>
      </c>
      <c r="AC129" s="139">
        <v>343000</v>
      </c>
      <c r="AD129" s="139">
        <v>0</v>
      </c>
      <c r="AE129" s="139">
        <v>255614000</v>
      </c>
      <c r="AF129" s="139">
        <v>0</v>
      </c>
      <c r="AG129" s="139">
        <v>0</v>
      </c>
      <c r="AH129" s="139">
        <v>0</v>
      </c>
      <c r="AI129" s="139">
        <v>2204000</v>
      </c>
      <c r="AJ129" s="140" t="s">
        <v>794</v>
      </c>
      <c r="AK129" s="138">
        <v>11024026</v>
      </c>
      <c r="AL129" s="114"/>
      <c r="AM129" s="113"/>
    </row>
    <row r="130" spans="1:39" ht="15">
      <c r="A130" s="109" t="str">
        <f>INDEX('Tabel 3.1'!$C$9:$C$579,MATCH(AK130,'Tabel 3.1'!$IV$9:$IV$579,0))&amp;" - "&amp;INDEX('Tabel 3.1'!$D$9:$D$579,MATCH(AK130,'Tabel 3.1'!$IV$9:$IV$579,0))</f>
        <v>Nordea Invest - Nordic Small Cap</v>
      </c>
      <c r="B130" s="138">
        <v>201412</v>
      </c>
      <c r="C130" s="138">
        <v>11024</v>
      </c>
      <c r="D130" s="138">
        <v>27</v>
      </c>
      <c r="E130" s="139">
        <v>304938000</v>
      </c>
      <c r="F130" s="139">
        <v>6398000</v>
      </c>
      <c r="G130" s="139">
        <v>6398000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298527000</v>
      </c>
      <c r="N130" s="139">
        <v>33221000</v>
      </c>
      <c r="O130" s="139">
        <v>265306000</v>
      </c>
      <c r="P130" s="139">
        <v>0</v>
      </c>
      <c r="Q130" s="139">
        <v>0</v>
      </c>
      <c r="R130" s="139">
        <v>0</v>
      </c>
      <c r="S130" s="139">
        <v>0</v>
      </c>
      <c r="T130" s="139">
        <v>0</v>
      </c>
      <c r="U130" s="139">
        <v>0</v>
      </c>
      <c r="V130" s="139">
        <v>0</v>
      </c>
      <c r="W130" s="139">
        <v>0</v>
      </c>
      <c r="X130" s="139">
        <v>0</v>
      </c>
      <c r="Y130" s="139">
        <v>0</v>
      </c>
      <c r="Z130" s="139">
        <v>13000</v>
      </c>
      <c r="AA130" s="139">
        <v>304938000</v>
      </c>
      <c r="AB130" s="139">
        <v>1000</v>
      </c>
      <c r="AC130" s="139">
        <v>1000</v>
      </c>
      <c r="AD130" s="139">
        <v>0</v>
      </c>
      <c r="AE130" s="139">
        <v>303893000</v>
      </c>
      <c r="AF130" s="139">
        <v>0</v>
      </c>
      <c r="AG130" s="139">
        <v>0</v>
      </c>
      <c r="AH130" s="139">
        <v>0</v>
      </c>
      <c r="AI130" s="139">
        <v>1044000</v>
      </c>
      <c r="AJ130" s="140" t="s">
        <v>794</v>
      </c>
      <c r="AK130" s="138">
        <v>11024027</v>
      </c>
      <c r="AL130" s="114"/>
      <c r="AM130" s="113"/>
    </row>
    <row r="131" spans="1:39" ht="15">
      <c r="A131" s="109" t="str">
        <f>INDEX('Tabel 3.1'!$C$9:$C$579,MATCH(AK131,'Tabel 3.1'!$IV$9:$IV$579,0))&amp;" - "&amp;INDEX('Tabel 3.1'!$D$9:$D$579,MATCH(AK131,'Tabel 3.1'!$IV$9:$IV$579,0))</f>
        <v>Nordea Invest - Global Small Cap</v>
      </c>
      <c r="B131" s="138">
        <v>201412</v>
      </c>
      <c r="C131" s="138">
        <v>11024</v>
      </c>
      <c r="D131" s="138">
        <v>28</v>
      </c>
      <c r="E131" s="139">
        <v>169987000</v>
      </c>
      <c r="F131" s="139">
        <v>5590000</v>
      </c>
      <c r="G131" s="139">
        <v>5590000</v>
      </c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162771000</v>
      </c>
      <c r="N131" s="139">
        <v>2093000</v>
      </c>
      <c r="O131" s="139">
        <v>160678000</v>
      </c>
      <c r="P131" s="139">
        <v>0</v>
      </c>
      <c r="Q131" s="139">
        <v>0</v>
      </c>
      <c r="R131" s="139">
        <v>0</v>
      </c>
      <c r="S131" s="139">
        <v>0</v>
      </c>
      <c r="T131" s="139">
        <v>0</v>
      </c>
      <c r="U131" s="139">
        <v>0</v>
      </c>
      <c r="V131" s="139">
        <v>0</v>
      </c>
      <c r="W131" s="139">
        <v>0</v>
      </c>
      <c r="X131" s="139">
        <v>0</v>
      </c>
      <c r="Y131" s="139">
        <v>0</v>
      </c>
      <c r="Z131" s="139">
        <v>1627000</v>
      </c>
      <c r="AA131" s="139">
        <v>169987000</v>
      </c>
      <c r="AB131" s="139">
        <v>1000</v>
      </c>
      <c r="AC131" s="139">
        <v>1000</v>
      </c>
      <c r="AD131" s="139">
        <v>0</v>
      </c>
      <c r="AE131" s="139">
        <v>169344000</v>
      </c>
      <c r="AF131" s="139">
        <v>0</v>
      </c>
      <c r="AG131" s="139">
        <v>0</v>
      </c>
      <c r="AH131" s="139">
        <v>0</v>
      </c>
      <c r="AI131" s="139">
        <v>641000</v>
      </c>
      <c r="AJ131" s="140" t="s">
        <v>794</v>
      </c>
      <c r="AK131" s="138">
        <v>11024028</v>
      </c>
      <c r="AL131" s="114"/>
      <c r="AM131" s="113"/>
    </row>
    <row r="132" spans="1:39" ht="15">
      <c r="A132" s="109" t="str">
        <f>INDEX('Tabel 3.1'!$C$9:$C$579,MATCH(AK132,'Tabel 3.1'!$IV$9:$IV$579,0))&amp;" - "&amp;INDEX('Tabel 3.1'!$D$9:$D$579,MATCH(AK132,'Tabel 3.1'!$IV$9:$IV$579,0))</f>
        <v>Nordea Invest - Aktier</v>
      </c>
      <c r="B132" s="138">
        <v>201412</v>
      </c>
      <c r="C132" s="138">
        <v>11024</v>
      </c>
      <c r="D132" s="138">
        <v>29</v>
      </c>
      <c r="E132" s="139">
        <v>2526924000</v>
      </c>
      <c r="F132" s="139">
        <v>23685000</v>
      </c>
      <c r="G132" s="139">
        <v>23685000</v>
      </c>
      <c r="H132" s="139">
        <v>0</v>
      </c>
      <c r="I132" s="139">
        <v>0</v>
      </c>
      <c r="J132" s="139">
        <v>0</v>
      </c>
      <c r="K132" s="139">
        <v>0</v>
      </c>
      <c r="L132" s="139">
        <v>0</v>
      </c>
      <c r="M132" s="139">
        <v>2123434000</v>
      </c>
      <c r="N132" s="139">
        <v>595250000</v>
      </c>
      <c r="O132" s="139">
        <v>1528185000</v>
      </c>
      <c r="P132" s="139">
        <v>0</v>
      </c>
      <c r="Q132" s="139">
        <v>0</v>
      </c>
      <c r="R132" s="139">
        <v>0</v>
      </c>
      <c r="S132" s="139">
        <v>362363000</v>
      </c>
      <c r="T132" s="139">
        <v>362363000</v>
      </c>
      <c r="U132" s="139">
        <v>0</v>
      </c>
      <c r="V132" s="139">
        <v>0</v>
      </c>
      <c r="W132" s="139">
        <v>0</v>
      </c>
      <c r="X132" s="139">
        <v>0</v>
      </c>
      <c r="Y132" s="139">
        <v>0</v>
      </c>
      <c r="Z132" s="139">
        <v>17441000</v>
      </c>
      <c r="AA132" s="139">
        <v>2526924000</v>
      </c>
      <c r="AB132" s="139">
        <v>3000</v>
      </c>
      <c r="AC132" s="139">
        <v>3000</v>
      </c>
      <c r="AD132" s="139">
        <v>0</v>
      </c>
      <c r="AE132" s="139">
        <v>2518398000</v>
      </c>
      <c r="AF132" s="139">
        <v>0</v>
      </c>
      <c r="AG132" s="139">
        <v>0</v>
      </c>
      <c r="AH132" s="139">
        <v>0</v>
      </c>
      <c r="AI132" s="139">
        <v>8524000</v>
      </c>
      <c r="AJ132" s="140" t="s">
        <v>794</v>
      </c>
      <c r="AK132" s="138">
        <v>11024029</v>
      </c>
      <c r="AL132" s="114"/>
      <c r="AM132" s="113"/>
    </row>
    <row r="133" spans="1:39" ht="15">
      <c r="A133" s="109" t="str">
        <f>INDEX('Tabel 3.1'!$C$9:$C$579,MATCH(AK133,'Tabel 3.1'!$IV$9:$IV$579,0))&amp;" - "&amp;INDEX('Tabel 3.1'!$D$9:$D$579,MATCH(AK133,'Tabel 3.1'!$IV$9:$IV$579,0))</f>
        <v>Nordea Invest - Virksomhedsobligationer</v>
      </c>
      <c r="B133" s="138">
        <v>201412</v>
      </c>
      <c r="C133" s="138">
        <v>11024</v>
      </c>
      <c r="D133" s="138">
        <v>30</v>
      </c>
      <c r="E133" s="139">
        <v>1701936000</v>
      </c>
      <c r="F133" s="139">
        <v>5110000</v>
      </c>
      <c r="G133" s="139">
        <v>5110000</v>
      </c>
      <c r="H133" s="139">
        <v>0</v>
      </c>
      <c r="I133" s="139">
        <v>1696794000</v>
      </c>
      <c r="J133" s="139">
        <v>106694000</v>
      </c>
      <c r="K133" s="139">
        <v>1590100000</v>
      </c>
      <c r="L133" s="139">
        <v>0</v>
      </c>
      <c r="M133" s="139">
        <v>0</v>
      </c>
      <c r="N133" s="139">
        <v>0</v>
      </c>
      <c r="O133" s="139">
        <v>0</v>
      </c>
      <c r="P133" s="139">
        <v>0</v>
      </c>
      <c r="Q133" s="139">
        <v>0</v>
      </c>
      <c r="R133" s="139">
        <v>0</v>
      </c>
      <c r="S133" s="139">
        <v>0</v>
      </c>
      <c r="T133" s="139">
        <v>0</v>
      </c>
      <c r="U133" s="139">
        <v>0</v>
      </c>
      <c r="V133" s="139">
        <v>0</v>
      </c>
      <c r="W133" s="139">
        <v>0</v>
      </c>
      <c r="X133" s="139">
        <v>0</v>
      </c>
      <c r="Y133" s="139">
        <v>0</v>
      </c>
      <c r="Z133" s="139">
        <v>32000</v>
      </c>
      <c r="AA133" s="139">
        <v>1701936000</v>
      </c>
      <c r="AB133" s="139">
        <v>4000</v>
      </c>
      <c r="AC133" s="139">
        <v>4000</v>
      </c>
      <c r="AD133" s="139">
        <v>0</v>
      </c>
      <c r="AE133" s="139">
        <v>1676310000</v>
      </c>
      <c r="AF133" s="139">
        <v>0</v>
      </c>
      <c r="AG133" s="139">
        <v>0</v>
      </c>
      <c r="AH133" s="139">
        <v>0</v>
      </c>
      <c r="AI133" s="139">
        <v>25622000</v>
      </c>
      <c r="AJ133" s="140" t="s">
        <v>794</v>
      </c>
      <c r="AK133" s="138">
        <v>11024030</v>
      </c>
      <c r="AL133" s="114"/>
      <c r="AM133" s="113"/>
    </row>
    <row r="134" spans="1:39" ht="15">
      <c r="A134" s="109" t="str">
        <f>INDEX('Tabel 3.1'!$C$9:$C$579,MATCH(AK134,'Tabel 3.1'!$IV$9:$IV$579,0))&amp;" - "&amp;INDEX('Tabel 3.1'!$D$9:$D$579,MATCH(AK134,'Tabel 3.1'!$IV$9:$IV$579,0))</f>
        <v>Nordea Invest - Virksomhedsobligationer Højrente</v>
      </c>
      <c r="B134" s="138">
        <v>201412</v>
      </c>
      <c r="C134" s="138">
        <v>11024</v>
      </c>
      <c r="D134" s="138">
        <v>33</v>
      </c>
      <c r="E134" s="139">
        <v>9147538000</v>
      </c>
      <c r="F134" s="139">
        <v>172136000</v>
      </c>
      <c r="G134" s="139">
        <v>172136000</v>
      </c>
      <c r="H134" s="139">
        <v>0</v>
      </c>
      <c r="I134" s="139">
        <v>8956069000</v>
      </c>
      <c r="J134" s="139">
        <v>0</v>
      </c>
      <c r="K134" s="139">
        <v>8891033000</v>
      </c>
      <c r="L134" s="139">
        <v>65036000</v>
      </c>
      <c r="M134" s="139">
        <v>0</v>
      </c>
      <c r="N134" s="139">
        <v>0</v>
      </c>
      <c r="O134" s="139">
        <v>0</v>
      </c>
      <c r="P134" s="139">
        <v>0</v>
      </c>
      <c r="Q134" s="139">
        <v>0</v>
      </c>
      <c r="R134" s="139">
        <v>0</v>
      </c>
      <c r="S134" s="139">
        <v>0</v>
      </c>
      <c r="T134" s="139">
        <v>0</v>
      </c>
      <c r="U134" s="139">
        <v>0</v>
      </c>
      <c r="V134" s="139">
        <v>19333000</v>
      </c>
      <c r="W134" s="139">
        <v>0</v>
      </c>
      <c r="X134" s="139">
        <v>19333000</v>
      </c>
      <c r="Y134" s="139">
        <v>0</v>
      </c>
      <c r="Z134" s="139">
        <v>0</v>
      </c>
      <c r="AA134" s="139">
        <v>9147538000</v>
      </c>
      <c r="AB134" s="139">
        <v>13000</v>
      </c>
      <c r="AC134" s="139">
        <v>13000</v>
      </c>
      <c r="AD134" s="139">
        <v>0</v>
      </c>
      <c r="AE134" s="139">
        <v>8853744000</v>
      </c>
      <c r="AF134" s="139">
        <v>266895000</v>
      </c>
      <c r="AG134" s="139">
        <v>0</v>
      </c>
      <c r="AH134" s="139">
        <v>266895000</v>
      </c>
      <c r="AI134" s="139">
        <v>26885000</v>
      </c>
      <c r="AJ134" s="140" t="s">
        <v>794</v>
      </c>
      <c r="AK134" s="138">
        <v>11024033</v>
      </c>
      <c r="AL134" s="114"/>
      <c r="AM134" s="113"/>
    </row>
    <row r="135" spans="1:39" ht="15">
      <c r="A135" s="109" t="str">
        <f>INDEX('Tabel 3.1'!$C$9:$C$579,MATCH(AK135,'Tabel 3.1'!$IV$9:$IV$579,0))&amp;" - "&amp;INDEX('Tabel 3.1'!$D$9:$D$579,MATCH(AK135,'Tabel 3.1'!$IV$9:$IV$579,0))</f>
        <v>Nordea Invest - Basis 1</v>
      </c>
      <c r="B135" s="138">
        <v>201412</v>
      </c>
      <c r="C135" s="138">
        <v>11024</v>
      </c>
      <c r="D135" s="138">
        <v>35</v>
      </c>
      <c r="E135" s="139">
        <v>1589613000</v>
      </c>
      <c r="F135" s="139">
        <v>25968000</v>
      </c>
      <c r="G135" s="139">
        <v>25968000</v>
      </c>
      <c r="H135" s="139">
        <v>0</v>
      </c>
      <c r="I135" s="139">
        <v>812549000</v>
      </c>
      <c r="J135" s="139">
        <v>616672000</v>
      </c>
      <c r="K135" s="139">
        <v>195877000</v>
      </c>
      <c r="L135" s="139">
        <v>0</v>
      </c>
      <c r="M135" s="139">
        <v>31168000</v>
      </c>
      <c r="N135" s="139">
        <v>31000</v>
      </c>
      <c r="O135" s="139">
        <v>31137000</v>
      </c>
      <c r="P135" s="139">
        <v>0</v>
      </c>
      <c r="Q135" s="139">
        <v>0</v>
      </c>
      <c r="R135" s="139">
        <v>0</v>
      </c>
      <c r="S135" s="139">
        <v>717359000</v>
      </c>
      <c r="T135" s="139">
        <v>506432000</v>
      </c>
      <c r="U135" s="139">
        <v>210927000</v>
      </c>
      <c r="V135" s="139">
        <v>1503000</v>
      </c>
      <c r="W135" s="139">
        <v>383000</v>
      </c>
      <c r="X135" s="139">
        <v>1120000</v>
      </c>
      <c r="Y135" s="139">
        <v>0</v>
      </c>
      <c r="Z135" s="139">
        <v>1064000</v>
      </c>
      <c r="AA135" s="139">
        <v>1589613000</v>
      </c>
      <c r="AB135" s="139">
        <v>4000</v>
      </c>
      <c r="AC135" s="139">
        <v>4000</v>
      </c>
      <c r="AD135" s="139">
        <v>0</v>
      </c>
      <c r="AE135" s="139">
        <v>1584671000</v>
      </c>
      <c r="AF135" s="139">
        <v>1922000</v>
      </c>
      <c r="AG135" s="139">
        <v>0</v>
      </c>
      <c r="AH135" s="139">
        <v>1922000</v>
      </c>
      <c r="AI135" s="139">
        <v>3015000</v>
      </c>
      <c r="AJ135" s="140" t="s">
        <v>794</v>
      </c>
      <c r="AK135" s="138">
        <v>11024035</v>
      </c>
      <c r="AL135" s="114"/>
      <c r="AM135" s="113"/>
    </row>
    <row r="136" spans="1:39" ht="15">
      <c r="A136" s="109" t="str">
        <f>INDEX('Tabel 3.1'!$C$9:$C$579,MATCH(AK136,'Tabel 3.1'!$IV$9:$IV$579,0))&amp;" - "&amp;INDEX('Tabel 3.1'!$D$9:$D$579,MATCH(AK136,'Tabel 3.1'!$IV$9:$IV$579,0))</f>
        <v>Nordea Invest - Basis 2</v>
      </c>
      <c r="B136" s="138">
        <v>201412</v>
      </c>
      <c r="C136" s="138">
        <v>11024</v>
      </c>
      <c r="D136" s="138">
        <v>36</v>
      </c>
      <c r="E136" s="139">
        <v>4297435000</v>
      </c>
      <c r="F136" s="139">
        <v>51934000</v>
      </c>
      <c r="G136" s="139">
        <v>51934000</v>
      </c>
      <c r="H136" s="139">
        <v>0</v>
      </c>
      <c r="I136" s="139">
        <v>1775598000</v>
      </c>
      <c r="J136" s="139">
        <v>1331071000</v>
      </c>
      <c r="K136" s="139">
        <v>444527000</v>
      </c>
      <c r="L136" s="139">
        <v>0</v>
      </c>
      <c r="M136" s="139">
        <v>402062000</v>
      </c>
      <c r="N136" s="139">
        <v>376000</v>
      </c>
      <c r="O136" s="139">
        <v>401686000</v>
      </c>
      <c r="P136" s="139">
        <v>0</v>
      </c>
      <c r="Q136" s="139">
        <v>0</v>
      </c>
      <c r="R136" s="139">
        <v>0</v>
      </c>
      <c r="S136" s="139">
        <v>2057238000</v>
      </c>
      <c r="T136" s="139">
        <v>1375373000</v>
      </c>
      <c r="U136" s="139">
        <v>681865000</v>
      </c>
      <c r="V136" s="139">
        <v>4851000</v>
      </c>
      <c r="W136" s="139">
        <v>1314000</v>
      </c>
      <c r="X136" s="139">
        <v>3538000</v>
      </c>
      <c r="Y136" s="139">
        <v>0</v>
      </c>
      <c r="Z136" s="139">
        <v>5752000</v>
      </c>
      <c r="AA136" s="139">
        <v>4297435000</v>
      </c>
      <c r="AB136" s="139">
        <v>0</v>
      </c>
      <c r="AC136" s="139">
        <v>0</v>
      </c>
      <c r="AD136" s="139">
        <v>0</v>
      </c>
      <c r="AE136" s="139">
        <v>4281790000</v>
      </c>
      <c r="AF136" s="139">
        <v>6044000</v>
      </c>
      <c r="AG136" s="139">
        <v>0</v>
      </c>
      <c r="AH136" s="139">
        <v>6044000</v>
      </c>
      <c r="AI136" s="139">
        <v>9601000</v>
      </c>
      <c r="AJ136" s="140" t="s">
        <v>794</v>
      </c>
      <c r="AK136" s="138">
        <v>11024036</v>
      </c>
      <c r="AL136" s="114"/>
      <c r="AM136" s="113"/>
    </row>
    <row r="137" spans="1:39" ht="15">
      <c r="A137" s="109" t="str">
        <f>INDEX('Tabel 3.1'!$C$9:$C$579,MATCH(AK137,'Tabel 3.1'!$IV$9:$IV$579,0))&amp;" - "&amp;INDEX('Tabel 3.1'!$D$9:$D$579,MATCH(AK137,'Tabel 3.1'!$IV$9:$IV$579,0))</f>
        <v>Nordea Invest - Basis 3</v>
      </c>
      <c r="B137" s="138">
        <v>201412</v>
      </c>
      <c r="C137" s="138">
        <v>11024</v>
      </c>
      <c r="D137" s="138">
        <v>37</v>
      </c>
      <c r="E137" s="139">
        <v>2085050000</v>
      </c>
      <c r="F137" s="139">
        <v>21054000</v>
      </c>
      <c r="G137" s="139">
        <v>21054000</v>
      </c>
      <c r="H137" s="139">
        <v>0</v>
      </c>
      <c r="I137" s="139">
        <v>430853000</v>
      </c>
      <c r="J137" s="139">
        <v>325582000</v>
      </c>
      <c r="K137" s="139">
        <v>105270000</v>
      </c>
      <c r="L137" s="139">
        <v>0</v>
      </c>
      <c r="M137" s="139">
        <v>364614000</v>
      </c>
      <c r="N137" s="139">
        <v>342000</v>
      </c>
      <c r="O137" s="139">
        <v>364272000</v>
      </c>
      <c r="P137" s="139">
        <v>0</v>
      </c>
      <c r="Q137" s="139">
        <v>0</v>
      </c>
      <c r="R137" s="139">
        <v>0</v>
      </c>
      <c r="S137" s="139">
        <v>1263224000</v>
      </c>
      <c r="T137" s="139">
        <v>912828000</v>
      </c>
      <c r="U137" s="139">
        <v>350396000</v>
      </c>
      <c r="V137" s="139">
        <v>1452000</v>
      </c>
      <c r="W137" s="139">
        <v>1452000</v>
      </c>
      <c r="X137" s="139">
        <v>0</v>
      </c>
      <c r="Y137" s="139">
        <v>0</v>
      </c>
      <c r="Z137" s="139">
        <v>3853000</v>
      </c>
      <c r="AA137" s="139">
        <v>2085050000</v>
      </c>
      <c r="AB137" s="139">
        <v>3000</v>
      </c>
      <c r="AC137" s="139">
        <v>3000</v>
      </c>
      <c r="AD137" s="139">
        <v>0</v>
      </c>
      <c r="AE137" s="139">
        <v>2077348000</v>
      </c>
      <c r="AF137" s="139">
        <v>2399000</v>
      </c>
      <c r="AG137" s="139">
        <v>0</v>
      </c>
      <c r="AH137" s="139">
        <v>2399000</v>
      </c>
      <c r="AI137" s="139">
        <v>5300000</v>
      </c>
      <c r="AJ137" s="140" t="s">
        <v>794</v>
      </c>
      <c r="AK137" s="138">
        <v>11024037</v>
      </c>
      <c r="AL137" s="114"/>
      <c r="AM137" s="113"/>
    </row>
    <row r="138" spans="1:39" ht="15">
      <c r="A138" s="109" t="str">
        <f>INDEX('Tabel 3.1'!$C$9:$C$579,MATCH(AK138,'Tabel 3.1'!$IV$9:$IV$579,0))&amp;" - "&amp;INDEX('Tabel 3.1'!$D$9:$D$579,MATCH(AK138,'Tabel 3.1'!$IV$9:$IV$579,0))</f>
        <v>Nordea Invest - HøjrenteLande</v>
      </c>
      <c r="B138" s="138">
        <v>201412</v>
      </c>
      <c r="C138" s="138">
        <v>11024</v>
      </c>
      <c r="D138" s="138">
        <v>38</v>
      </c>
      <c r="E138" s="139">
        <v>4121757000</v>
      </c>
      <c r="F138" s="139">
        <v>98680000</v>
      </c>
      <c r="G138" s="139">
        <v>98680000</v>
      </c>
      <c r="H138" s="139">
        <v>0</v>
      </c>
      <c r="I138" s="139">
        <v>4006713000</v>
      </c>
      <c r="J138" s="139">
        <v>0</v>
      </c>
      <c r="K138" s="139">
        <v>4002402000</v>
      </c>
      <c r="L138" s="139">
        <v>4311000</v>
      </c>
      <c r="M138" s="139">
        <v>0</v>
      </c>
      <c r="N138" s="139">
        <v>0</v>
      </c>
      <c r="O138" s="139">
        <v>0</v>
      </c>
      <c r="P138" s="139">
        <v>0</v>
      </c>
      <c r="Q138" s="139">
        <v>0</v>
      </c>
      <c r="R138" s="139">
        <v>0</v>
      </c>
      <c r="S138" s="139">
        <v>0</v>
      </c>
      <c r="T138" s="139">
        <v>0</v>
      </c>
      <c r="U138" s="139">
        <v>0</v>
      </c>
      <c r="V138" s="139">
        <v>16364000</v>
      </c>
      <c r="W138" s="139">
        <v>0</v>
      </c>
      <c r="X138" s="139">
        <v>16364000</v>
      </c>
      <c r="Y138" s="139">
        <v>0</v>
      </c>
      <c r="Z138" s="139">
        <v>0</v>
      </c>
      <c r="AA138" s="139">
        <v>4121757000</v>
      </c>
      <c r="AB138" s="139">
        <v>4000</v>
      </c>
      <c r="AC138" s="139">
        <v>4000</v>
      </c>
      <c r="AD138" s="139">
        <v>0</v>
      </c>
      <c r="AE138" s="139">
        <v>3964252000</v>
      </c>
      <c r="AF138" s="139">
        <v>140574000</v>
      </c>
      <c r="AG138" s="139">
        <v>0</v>
      </c>
      <c r="AH138" s="139">
        <v>140574000</v>
      </c>
      <c r="AI138" s="139">
        <v>16927000</v>
      </c>
      <c r="AJ138" s="140" t="s">
        <v>794</v>
      </c>
      <c r="AK138" s="138">
        <v>11024038</v>
      </c>
      <c r="AL138" s="114"/>
      <c r="AM138" s="113"/>
    </row>
    <row r="139" spans="1:39" ht="15">
      <c r="A139" s="109" t="str">
        <f>INDEX('Tabel 3.1'!$C$9:$C$579,MATCH(AK139,'Tabel 3.1'!$IV$9:$IV$579,0))&amp;" - "&amp;INDEX('Tabel 3.1'!$D$9:$D$579,MATCH(AK139,'Tabel 3.1'!$IV$9:$IV$579,0))</f>
        <v>Nordea Invest - Global Value</v>
      </c>
      <c r="B139" s="138">
        <v>201412</v>
      </c>
      <c r="C139" s="138">
        <v>11024</v>
      </c>
      <c r="D139" s="138">
        <v>39</v>
      </c>
      <c r="E139" s="139">
        <v>669999000</v>
      </c>
      <c r="F139" s="139">
        <v>15398000</v>
      </c>
      <c r="G139" s="139">
        <v>15398000</v>
      </c>
      <c r="H139" s="139">
        <v>0</v>
      </c>
      <c r="I139" s="139">
        <v>0</v>
      </c>
      <c r="J139" s="139">
        <v>0</v>
      </c>
      <c r="K139" s="139">
        <v>0</v>
      </c>
      <c r="L139" s="139">
        <v>0</v>
      </c>
      <c r="M139" s="139">
        <v>646545000</v>
      </c>
      <c r="N139" s="139">
        <v>0</v>
      </c>
      <c r="O139" s="139">
        <v>646545000</v>
      </c>
      <c r="P139" s="139">
        <v>0</v>
      </c>
      <c r="Q139" s="139">
        <v>0</v>
      </c>
      <c r="R139" s="139">
        <v>0</v>
      </c>
      <c r="S139" s="139">
        <v>0</v>
      </c>
      <c r="T139" s="139">
        <v>0</v>
      </c>
      <c r="U139" s="139">
        <v>0</v>
      </c>
      <c r="V139" s="139">
        <v>0</v>
      </c>
      <c r="W139" s="139">
        <v>0</v>
      </c>
      <c r="X139" s="139">
        <v>0</v>
      </c>
      <c r="Y139" s="139">
        <v>0</v>
      </c>
      <c r="Z139" s="139">
        <v>8057000</v>
      </c>
      <c r="AA139" s="139">
        <v>669999000</v>
      </c>
      <c r="AB139" s="139">
        <v>85000</v>
      </c>
      <c r="AC139" s="139">
        <v>85000</v>
      </c>
      <c r="AD139" s="139">
        <v>0</v>
      </c>
      <c r="AE139" s="139">
        <v>664780000</v>
      </c>
      <c r="AF139" s="139">
        <v>0</v>
      </c>
      <c r="AG139" s="139">
        <v>0</v>
      </c>
      <c r="AH139" s="139">
        <v>0</v>
      </c>
      <c r="AI139" s="139">
        <v>5135000</v>
      </c>
      <c r="AJ139" s="140" t="s">
        <v>794</v>
      </c>
      <c r="AK139" s="138">
        <v>11024039</v>
      </c>
      <c r="AL139" s="114"/>
      <c r="AM139" s="113"/>
    </row>
    <row r="140" spans="1:39" ht="15">
      <c r="A140" s="109" t="str">
        <f>INDEX('Tabel 3.1'!$C$9:$C$579,MATCH(AK140,'Tabel 3.1'!$IV$9:$IV$579,0))&amp;" - "&amp;INDEX('Tabel 3.1'!$D$9:$D$579,MATCH(AK140,'Tabel 3.1'!$IV$9:$IV$579,0))</f>
        <v>Nordea Invest - Emerging Markets</v>
      </c>
      <c r="B140" s="138">
        <v>201412</v>
      </c>
      <c r="C140" s="138">
        <v>11024</v>
      </c>
      <c r="D140" s="138">
        <v>40</v>
      </c>
      <c r="E140" s="139">
        <v>3573058000</v>
      </c>
      <c r="F140" s="139">
        <v>321418000</v>
      </c>
      <c r="G140" s="139">
        <v>321418000</v>
      </c>
      <c r="H140" s="139">
        <v>0</v>
      </c>
      <c r="I140" s="139">
        <v>0</v>
      </c>
      <c r="J140" s="139">
        <v>0</v>
      </c>
      <c r="K140" s="139">
        <v>0</v>
      </c>
      <c r="L140" s="139">
        <v>0</v>
      </c>
      <c r="M140" s="139">
        <v>3243073000</v>
      </c>
      <c r="N140" s="139">
        <v>0</v>
      </c>
      <c r="O140" s="139">
        <v>3243073000</v>
      </c>
      <c r="P140" s="139">
        <v>0</v>
      </c>
      <c r="Q140" s="139">
        <v>0</v>
      </c>
      <c r="R140" s="139">
        <v>0</v>
      </c>
      <c r="S140" s="139">
        <v>0</v>
      </c>
      <c r="T140" s="139">
        <v>0</v>
      </c>
      <c r="U140" s="139">
        <v>0</v>
      </c>
      <c r="V140" s="139">
        <v>286000</v>
      </c>
      <c r="W140" s="139">
        <v>286000</v>
      </c>
      <c r="X140" s="139">
        <v>0</v>
      </c>
      <c r="Y140" s="139">
        <v>0</v>
      </c>
      <c r="Z140" s="139">
        <v>8281000</v>
      </c>
      <c r="AA140" s="139">
        <v>3573058000</v>
      </c>
      <c r="AB140" s="139">
        <v>0</v>
      </c>
      <c r="AC140" s="139">
        <v>0</v>
      </c>
      <c r="AD140" s="139">
        <v>0</v>
      </c>
      <c r="AE140" s="139">
        <v>3559621000</v>
      </c>
      <c r="AF140" s="139">
        <v>0</v>
      </c>
      <c r="AG140" s="139">
        <v>0</v>
      </c>
      <c r="AH140" s="139">
        <v>0</v>
      </c>
      <c r="AI140" s="139">
        <v>13436000</v>
      </c>
      <c r="AJ140" s="140" t="s">
        <v>794</v>
      </c>
      <c r="AK140" s="138">
        <v>11024040</v>
      </c>
      <c r="AL140" s="114"/>
      <c r="AM140" s="113"/>
    </row>
    <row r="141" spans="1:39" ht="15">
      <c r="A141" s="109" t="str">
        <f>INDEX('Tabel 3.1'!$C$9:$C$579,MATCH(AK141,'Tabel 3.1'!$IV$9:$IV$579,0))&amp;" - "&amp;INDEX('Tabel 3.1'!$D$9:$D$579,MATCH(AK141,'Tabel 3.1'!$IV$9:$IV$579,0))</f>
        <v>Nordea Invest - Stabil Balanceret</v>
      </c>
      <c r="B141" s="138">
        <v>201412</v>
      </c>
      <c r="C141" s="138">
        <v>11024</v>
      </c>
      <c r="D141" s="138">
        <v>42</v>
      </c>
      <c r="E141" s="139">
        <v>1179048000</v>
      </c>
      <c r="F141" s="139">
        <v>38140000</v>
      </c>
      <c r="G141" s="139">
        <v>38140000</v>
      </c>
      <c r="H141" s="139">
        <v>0</v>
      </c>
      <c r="I141" s="139">
        <v>354393000</v>
      </c>
      <c r="J141" s="139">
        <v>116810000</v>
      </c>
      <c r="K141" s="139">
        <v>237583000</v>
      </c>
      <c r="L141" s="139">
        <v>0</v>
      </c>
      <c r="M141" s="139">
        <v>594656000</v>
      </c>
      <c r="N141" s="139">
        <v>0</v>
      </c>
      <c r="O141" s="139">
        <v>594656000</v>
      </c>
      <c r="P141" s="139">
        <v>0</v>
      </c>
      <c r="Q141" s="139">
        <v>0</v>
      </c>
      <c r="R141" s="139">
        <v>0</v>
      </c>
      <c r="S141" s="139">
        <v>144753000</v>
      </c>
      <c r="T141" s="139">
        <v>0</v>
      </c>
      <c r="U141" s="139">
        <v>144753000</v>
      </c>
      <c r="V141" s="139">
        <v>11047000</v>
      </c>
      <c r="W141" s="139">
        <v>2134000</v>
      </c>
      <c r="X141" s="139">
        <v>8913000</v>
      </c>
      <c r="Y141" s="139">
        <v>0</v>
      </c>
      <c r="Z141" s="139">
        <v>36060000</v>
      </c>
      <c r="AA141" s="139">
        <v>1179048000</v>
      </c>
      <c r="AB141" s="139">
        <v>1000</v>
      </c>
      <c r="AC141" s="139">
        <v>1000</v>
      </c>
      <c r="AD141" s="139">
        <v>0</v>
      </c>
      <c r="AE141" s="139">
        <v>1135395000</v>
      </c>
      <c r="AF141" s="139">
        <v>23218000</v>
      </c>
      <c r="AG141" s="139">
        <v>196000</v>
      </c>
      <c r="AH141" s="139">
        <v>23022000</v>
      </c>
      <c r="AI141" s="139">
        <v>20433000</v>
      </c>
      <c r="AJ141" s="140" t="s">
        <v>794</v>
      </c>
      <c r="AK141" s="138">
        <v>11024042</v>
      </c>
      <c r="AL141" s="114"/>
      <c r="AM141" s="113"/>
    </row>
    <row r="142" spans="1:39" ht="15">
      <c r="A142" s="109" t="str">
        <f>INDEX('Tabel 3.1'!$C$9:$C$579,MATCH(AK142,'Tabel 3.1'!$IV$9:$IV$579,0))&amp;" - "&amp;INDEX('Tabel 3.1'!$D$9:$D$579,MATCH(AK142,'Tabel 3.1'!$IV$9:$IV$579,0))</f>
        <v>Nordea Invest - Korte obligationer Lagerbeskattet</v>
      </c>
      <c r="B142" s="138">
        <v>201412</v>
      </c>
      <c r="C142" s="138">
        <v>11024</v>
      </c>
      <c r="D142" s="138">
        <v>43</v>
      </c>
      <c r="E142" s="139">
        <v>3033172000</v>
      </c>
      <c r="F142" s="139">
        <v>40289000</v>
      </c>
      <c r="G142" s="139">
        <v>40289000</v>
      </c>
      <c r="H142" s="139">
        <v>0</v>
      </c>
      <c r="I142" s="139">
        <v>2992882000</v>
      </c>
      <c r="J142" s="139">
        <v>2175668000</v>
      </c>
      <c r="K142" s="139">
        <v>817215000</v>
      </c>
      <c r="L142" s="139">
        <v>0</v>
      </c>
      <c r="M142" s="139">
        <v>0</v>
      </c>
      <c r="N142" s="139">
        <v>0</v>
      </c>
      <c r="O142" s="139">
        <v>0</v>
      </c>
      <c r="P142" s="139">
        <v>0</v>
      </c>
      <c r="Q142" s="139">
        <v>0</v>
      </c>
      <c r="R142" s="139">
        <v>0</v>
      </c>
      <c r="S142" s="139">
        <v>0</v>
      </c>
      <c r="T142" s="139">
        <v>0</v>
      </c>
      <c r="U142" s="139">
        <v>0</v>
      </c>
      <c r="V142" s="139">
        <v>0</v>
      </c>
      <c r="W142" s="139">
        <v>0</v>
      </c>
      <c r="X142" s="139">
        <v>0</v>
      </c>
      <c r="Y142" s="139">
        <v>0</v>
      </c>
      <c r="Z142" s="139">
        <v>0</v>
      </c>
      <c r="AA142" s="139">
        <v>3033172000</v>
      </c>
      <c r="AB142" s="139">
        <v>4000</v>
      </c>
      <c r="AC142" s="139">
        <v>4000</v>
      </c>
      <c r="AD142" s="139">
        <v>0</v>
      </c>
      <c r="AE142" s="139">
        <v>2910306000</v>
      </c>
      <c r="AF142" s="139">
        <v>15171000</v>
      </c>
      <c r="AG142" s="139">
        <v>0</v>
      </c>
      <c r="AH142" s="139">
        <v>15171000</v>
      </c>
      <c r="AI142" s="139">
        <v>107691000</v>
      </c>
      <c r="AJ142" s="140" t="s">
        <v>794</v>
      </c>
      <c r="AK142" s="138">
        <v>11024043</v>
      </c>
      <c r="AL142" s="114"/>
      <c r="AM142" s="113"/>
    </row>
    <row r="143" spans="1:39" ht="15">
      <c r="A143" s="109" t="str">
        <f>INDEX('Tabel 3.1'!$C$9:$C$579,MATCH(AK143,'Tabel 3.1'!$IV$9:$IV$579,0))&amp;" - "&amp;INDEX('Tabel 3.1'!$D$9:$D$579,MATCH(AK143,'Tabel 3.1'!$IV$9:$IV$579,0))</f>
        <v>Nordea Invest - Stabile Aktier</v>
      </c>
      <c r="B143" s="138">
        <v>201412</v>
      </c>
      <c r="C143" s="138">
        <v>11024</v>
      </c>
      <c r="D143" s="138">
        <v>44</v>
      </c>
      <c r="E143" s="139">
        <v>8077550000</v>
      </c>
      <c r="F143" s="139">
        <v>125287000</v>
      </c>
      <c r="G143" s="139">
        <v>125287000</v>
      </c>
      <c r="H143" s="139">
        <v>0</v>
      </c>
      <c r="I143" s="139">
        <v>0</v>
      </c>
      <c r="J143" s="139">
        <v>0</v>
      </c>
      <c r="K143" s="139">
        <v>0</v>
      </c>
      <c r="L143" s="139">
        <v>0</v>
      </c>
      <c r="M143" s="139">
        <v>7940424000</v>
      </c>
      <c r="N143" s="139">
        <v>0</v>
      </c>
      <c r="O143" s="139">
        <v>7940424000</v>
      </c>
      <c r="P143" s="139">
        <v>0</v>
      </c>
      <c r="Q143" s="139">
        <v>0</v>
      </c>
      <c r="R143" s="139">
        <v>0</v>
      </c>
      <c r="S143" s="139">
        <v>0</v>
      </c>
      <c r="T143" s="139">
        <v>0</v>
      </c>
      <c r="U143" s="139">
        <v>0</v>
      </c>
      <c r="V143" s="139">
        <v>0</v>
      </c>
      <c r="W143" s="139">
        <v>0</v>
      </c>
      <c r="X143" s="139">
        <v>0</v>
      </c>
      <c r="Y143" s="139">
        <v>0</v>
      </c>
      <c r="Z143" s="139">
        <v>11838000</v>
      </c>
      <c r="AA143" s="139">
        <v>8077550000</v>
      </c>
      <c r="AB143" s="139">
        <v>0</v>
      </c>
      <c r="AC143" s="139">
        <v>0</v>
      </c>
      <c r="AD143" s="139">
        <v>0</v>
      </c>
      <c r="AE143" s="139">
        <v>8020742000</v>
      </c>
      <c r="AF143" s="139">
        <v>28593000</v>
      </c>
      <c r="AG143" s="139">
        <v>0</v>
      </c>
      <c r="AH143" s="139">
        <v>28593000</v>
      </c>
      <c r="AI143" s="139">
        <v>28214000</v>
      </c>
      <c r="AJ143" s="140" t="s">
        <v>794</v>
      </c>
      <c r="AK143" s="138">
        <v>11024044</v>
      </c>
      <c r="AL143" s="114"/>
      <c r="AM143" s="113"/>
    </row>
    <row r="144" spans="1:39" ht="15">
      <c r="A144" s="109" t="str">
        <f>INDEX('Tabel 3.1'!$C$9:$C$579,MATCH(AK144,'Tabel 3.1'!$IV$9:$IV$579,0))&amp;" - "&amp;INDEX('Tabel 3.1'!$D$9:$D$579,MATCH(AK144,'Tabel 3.1'!$IV$9:$IV$579,0))</f>
        <v>Nordea Invest - Stabile Aktier Akkumulerende</v>
      </c>
      <c r="B144" s="138">
        <v>201412</v>
      </c>
      <c r="C144" s="138">
        <v>11024</v>
      </c>
      <c r="D144" s="138">
        <v>45</v>
      </c>
      <c r="E144" s="139">
        <v>497158000</v>
      </c>
      <c r="F144" s="139">
        <v>8193000</v>
      </c>
      <c r="G144" s="139">
        <v>8193000</v>
      </c>
      <c r="H144" s="139">
        <v>0</v>
      </c>
      <c r="I144" s="139">
        <v>0</v>
      </c>
      <c r="J144" s="139">
        <v>0</v>
      </c>
      <c r="K144" s="139">
        <v>0</v>
      </c>
      <c r="L144" s="139">
        <v>0</v>
      </c>
      <c r="M144" s="139">
        <v>486154000</v>
      </c>
      <c r="N144" s="139">
        <v>0</v>
      </c>
      <c r="O144" s="139">
        <v>486154000</v>
      </c>
      <c r="P144" s="139">
        <v>0</v>
      </c>
      <c r="Q144" s="139">
        <v>0</v>
      </c>
      <c r="R144" s="139">
        <v>0</v>
      </c>
      <c r="S144" s="139">
        <v>0</v>
      </c>
      <c r="T144" s="139">
        <v>0</v>
      </c>
      <c r="U144" s="139">
        <v>0</v>
      </c>
      <c r="V144" s="139">
        <v>403000</v>
      </c>
      <c r="W144" s="139">
        <v>0</v>
      </c>
      <c r="X144" s="139">
        <v>403000</v>
      </c>
      <c r="Y144" s="139">
        <v>0</v>
      </c>
      <c r="Z144" s="139">
        <v>2408000</v>
      </c>
      <c r="AA144" s="139">
        <v>497158000</v>
      </c>
      <c r="AB144" s="139">
        <v>3000</v>
      </c>
      <c r="AC144" s="139">
        <v>3000</v>
      </c>
      <c r="AD144" s="139">
        <v>0</v>
      </c>
      <c r="AE144" s="139">
        <v>483514000</v>
      </c>
      <c r="AF144" s="139">
        <v>11894000</v>
      </c>
      <c r="AG144" s="139">
        <v>0</v>
      </c>
      <c r="AH144" s="139">
        <v>11894000</v>
      </c>
      <c r="AI144" s="139">
        <v>1747000</v>
      </c>
      <c r="AJ144" s="140" t="s">
        <v>794</v>
      </c>
      <c r="AK144" s="138">
        <v>11024045</v>
      </c>
      <c r="AL144" s="114"/>
      <c r="AM144" s="113"/>
    </row>
    <row r="145" spans="1:39" ht="15">
      <c r="A145" s="109" t="str">
        <f>INDEX('Tabel 3.1'!$C$9:$C$579,MATCH(AK145,'Tabel 3.1'!$IV$9:$IV$579,0))&amp;" - "&amp;INDEX('Tabel 3.1'!$D$9:$D$579,MATCH(AK145,'Tabel 3.1'!$IV$9:$IV$579,0))</f>
        <v>Nordea Invest - Latinamerika</v>
      </c>
      <c r="B145" s="138">
        <v>201412</v>
      </c>
      <c r="C145" s="138">
        <v>11024</v>
      </c>
      <c r="D145" s="138">
        <v>46</v>
      </c>
      <c r="E145" s="139">
        <v>64731000</v>
      </c>
      <c r="F145" s="139">
        <v>2615000</v>
      </c>
      <c r="G145" s="139">
        <v>2615000</v>
      </c>
      <c r="H145" s="139">
        <v>0</v>
      </c>
      <c r="I145" s="139">
        <v>0</v>
      </c>
      <c r="J145" s="139">
        <v>0</v>
      </c>
      <c r="K145" s="139">
        <v>0</v>
      </c>
      <c r="L145" s="139">
        <v>0</v>
      </c>
      <c r="M145" s="139">
        <v>61998000</v>
      </c>
      <c r="N145" s="139">
        <v>0</v>
      </c>
      <c r="O145" s="139">
        <v>61998000</v>
      </c>
      <c r="P145" s="139">
        <v>0</v>
      </c>
      <c r="Q145" s="139">
        <v>0</v>
      </c>
      <c r="R145" s="139">
        <v>0</v>
      </c>
      <c r="S145" s="139">
        <v>0</v>
      </c>
      <c r="T145" s="139">
        <v>0</v>
      </c>
      <c r="U145" s="139">
        <v>0</v>
      </c>
      <c r="V145" s="139">
        <v>0</v>
      </c>
      <c r="W145" s="139">
        <v>0</v>
      </c>
      <c r="X145" s="139">
        <v>0</v>
      </c>
      <c r="Y145" s="139">
        <v>0</v>
      </c>
      <c r="Z145" s="139">
        <v>119000</v>
      </c>
      <c r="AA145" s="139">
        <v>64731000</v>
      </c>
      <c r="AB145" s="139">
        <v>1000</v>
      </c>
      <c r="AC145" s="139">
        <v>1000</v>
      </c>
      <c r="AD145" s="139">
        <v>0</v>
      </c>
      <c r="AE145" s="139">
        <v>64390000</v>
      </c>
      <c r="AF145" s="139">
        <v>0</v>
      </c>
      <c r="AG145" s="139">
        <v>0</v>
      </c>
      <c r="AH145" s="139">
        <v>0</v>
      </c>
      <c r="AI145" s="139">
        <v>340000</v>
      </c>
      <c r="AJ145" s="140" t="s">
        <v>794</v>
      </c>
      <c r="AK145" s="138">
        <v>11024046</v>
      </c>
      <c r="AL145" s="114"/>
      <c r="AM145" s="113"/>
    </row>
    <row r="146" spans="1:39" ht="15">
      <c r="A146" s="109" t="str">
        <f>INDEX('Tabel 3.1'!$C$9:$C$579,MATCH(AK146,'Tabel 3.1'!$IV$9:$IV$579,0))&amp;" - "&amp;INDEX('Tabel 3.1'!$D$9:$D$579,MATCH(AK146,'Tabel 3.1'!$IV$9:$IV$579,0))</f>
        <v>Nordea Invest - Norden</v>
      </c>
      <c r="B146" s="138">
        <v>201412</v>
      </c>
      <c r="C146" s="138">
        <v>11024</v>
      </c>
      <c r="D146" s="138">
        <v>47</v>
      </c>
      <c r="E146" s="139">
        <v>179152000</v>
      </c>
      <c r="F146" s="139">
        <v>4333000</v>
      </c>
      <c r="G146" s="139">
        <v>4333000</v>
      </c>
      <c r="H146" s="139">
        <v>0</v>
      </c>
      <c r="I146" s="139">
        <v>0</v>
      </c>
      <c r="J146" s="139">
        <v>0</v>
      </c>
      <c r="K146" s="139">
        <v>0</v>
      </c>
      <c r="L146" s="139">
        <v>0</v>
      </c>
      <c r="M146" s="139">
        <v>174771000</v>
      </c>
      <c r="N146" s="139">
        <v>26978000</v>
      </c>
      <c r="O146" s="139">
        <v>147793000</v>
      </c>
      <c r="P146" s="139">
        <v>0</v>
      </c>
      <c r="Q146" s="139">
        <v>0</v>
      </c>
      <c r="R146" s="139">
        <v>0</v>
      </c>
      <c r="S146" s="139">
        <v>0</v>
      </c>
      <c r="T146" s="139">
        <v>0</v>
      </c>
      <c r="U146" s="139">
        <v>0</v>
      </c>
      <c r="V146" s="139">
        <v>0</v>
      </c>
      <c r="W146" s="139">
        <v>0</v>
      </c>
      <c r="X146" s="139">
        <v>0</v>
      </c>
      <c r="Y146" s="139">
        <v>0</v>
      </c>
      <c r="Z146" s="139">
        <v>47000</v>
      </c>
      <c r="AA146" s="139">
        <v>179152000</v>
      </c>
      <c r="AB146" s="139">
        <v>0</v>
      </c>
      <c r="AC146" s="139">
        <v>0</v>
      </c>
      <c r="AD146" s="139">
        <v>0</v>
      </c>
      <c r="AE146" s="139">
        <v>177465000</v>
      </c>
      <c r="AF146" s="139">
        <v>0</v>
      </c>
      <c r="AG146" s="139">
        <v>0</v>
      </c>
      <c r="AH146" s="139">
        <v>0</v>
      </c>
      <c r="AI146" s="139">
        <v>1686000</v>
      </c>
      <c r="AJ146" s="140" t="s">
        <v>794</v>
      </c>
      <c r="AK146" s="138">
        <v>11024047</v>
      </c>
      <c r="AL146" s="114"/>
      <c r="AM146" s="113"/>
    </row>
    <row r="147" spans="1:39" ht="15">
      <c r="A147" s="109" t="str">
        <f>INDEX('Tabel 3.1'!$C$9:$C$579,MATCH(AK147,'Tabel 3.1'!$IV$9:$IV$579,0))&amp;" - "&amp;INDEX('Tabel 3.1'!$D$9:$D$579,MATCH(AK147,'Tabel 3.1'!$IV$9:$IV$579,0))</f>
        <v>Nordea Invest - Kina</v>
      </c>
      <c r="B147" s="138">
        <v>201412</v>
      </c>
      <c r="C147" s="138">
        <v>11024</v>
      </c>
      <c r="D147" s="138">
        <v>49</v>
      </c>
      <c r="E147" s="139">
        <v>714304000</v>
      </c>
      <c r="F147" s="139">
        <v>8258000</v>
      </c>
      <c r="G147" s="139">
        <v>8258000</v>
      </c>
      <c r="H147" s="139">
        <v>0</v>
      </c>
      <c r="I147" s="139">
        <v>0</v>
      </c>
      <c r="J147" s="139">
        <v>0</v>
      </c>
      <c r="K147" s="139">
        <v>0</v>
      </c>
      <c r="L147" s="139">
        <v>0</v>
      </c>
      <c r="M147" s="139">
        <v>689711000</v>
      </c>
      <c r="N147" s="139">
        <v>0</v>
      </c>
      <c r="O147" s="139">
        <v>689711000</v>
      </c>
      <c r="P147" s="139">
        <v>0</v>
      </c>
      <c r="Q147" s="139">
        <v>0</v>
      </c>
      <c r="R147" s="139">
        <v>0</v>
      </c>
      <c r="S147" s="139">
        <v>15509000</v>
      </c>
      <c r="T147" s="139">
        <v>0</v>
      </c>
      <c r="U147" s="139">
        <v>15509000</v>
      </c>
      <c r="V147" s="139">
        <v>0</v>
      </c>
      <c r="W147" s="139">
        <v>0</v>
      </c>
      <c r="X147" s="139">
        <v>0</v>
      </c>
      <c r="Y147" s="139">
        <v>0</v>
      </c>
      <c r="Z147" s="139">
        <v>826000</v>
      </c>
      <c r="AA147" s="139">
        <v>714304000</v>
      </c>
      <c r="AB147" s="139">
        <v>1000</v>
      </c>
      <c r="AC147" s="139">
        <v>1000</v>
      </c>
      <c r="AD147" s="139">
        <v>0</v>
      </c>
      <c r="AE147" s="139">
        <v>711482000</v>
      </c>
      <c r="AF147" s="139">
        <v>0</v>
      </c>
      <c r="AG147" s="139">
        <v>0</v>
      </c>
      <c r="AH147" s="139">
        <v>0</v>
      </c>
      <c r="AI147" s="139">
        <v>2822000</v>
      </c>
      <c r="AJ147" s="140" t="s">
        <v>794</v>
      </c>
      <c r="AK147" s="138">
        <v>11024049</v>
      </c>
      <c r="AL147" s="114"/>
      <c r="AM147" s="113"/>
    </row>
    <row r="148" spans="1:39" ht="15">
      <c r="A148" s="109" t="str">
        <f>INDEX('Tabel 3.1'!$C$9:$C$579,MATCH(AK148,'Tabel 3.1'!$IV$9:$IV$579,0))&amp;" - "&amp;INDEX('Tabel 3.1'!$D$9:$D$579,MATCH(AK148,'Tabel 3.1'!$IV$9:$IV$579,0))</f>
        <v>Nordea Invest - Indien</v>
      </c>
      <c r="B148" s="138">
        <v>201412</v>
      </c>
      <c r="C148" s="138">
        <v>11024</v>
      </c>
      <c r="D148" s="138">
        <v>50</v>
      </c>
      <c r="E148" s="139">
        <v>157304000</v>
      </c>
      <c r="F148" s="139">
        <v>19955000</v>
      </c>
      <c r="G148" s="139">
        <v>19955000</v>
      </c>
      <c r="H148" s="139">
        <v>0</v>
      </c>
      <c r="I148" s="139">
        <v>0</v>
      </c>
      <c r="J148" s="139">
        <v>0</v>
      </c>
      <c r="K148" s="139">
        <v>0</v>
      </c>
      <c r="L148" s="139">
        <v>0</v>
      </c>
      <c r="M148" s="139">
        <v>137350000</v>
      </c>
      <c r="N148" s="139">
        <v>0</v>
      </c>
      <c r="O148" s="139">
        <v>137350000</v>
      </c>
      <c r="P148" s="139">
        <v>0</v>
      </c>
      <c r="Q148" s="139">
        <v>0</v>
      </c>
      <c r="R148" s="139">
        <v>0</v>
      </c>
      <c r="S148" s="139">
        <v>0</v>
      </c>
      <c r="T148" s="139">
        <v>0</v>
      </c>
      <c r="U148" s="139">
        <v>0</v>
      </c>
      <c r="V148" s="139">
        <v>0</v>
      </c>
      <c r="W148" s="139">
        <v>0</v>
      </c>
      <c r="X148" s="139">
        <v>0</v>
      </c>
      <c r="Y148" s="139">
        <v>0</v>
      </c>
      <c r="Z148" s="139">
        <v>0</v>
      </c>
      <c r="AA148" s="139">
        <v>157304000</v>
      </c>
      <c r="AB148" s="139">
        <v>1000</v>
      </c>
      <c r="AC148" s="139">
        <v>1000</v>
      </c>
      <c r="AD148" s="139">
        <v>0</v>
      </c>
      <c r="AE148" s="139">
        <v>154277000</v>
      </c>
      <c r="AF148" s="139">
        <v>0</v>
      </c>
      <c r="AG148" s="139">
        <v>0</v>
      </c>
      <c r="AH148" s="139">
        <v>0</v>
      </c>
      <c r="AI148" s="139">
        <v>3027000</v>
      </c>
      <c r="AJ148" s="140" t="s">
        <v>794</v>
      </c>
      <c r="AK148" s="138">
        <v>11024050</v>
      </c>
      <c r="AL148" s="114"/>
      <c r="AM148" s="113"/>
    </row>
    <row r="149" spans="1:39" ht="15">
      <c r="A149" s="109" t="str">
        <f>INDEX('Tabel 3.1'!$C$9:$C$579,MATCH(AK149,'Tabel 3.1'!$IV$9:$IV$579,0))&amp;" - "&amp;INDEX('Tabel 3.1'!$D$9:$D$579,MATCH(AK149,'Tabel 3.1'!$IV$9:$IV$579,0))</f>
        <v>Nordea Invest - Fonde</v>
      </c>
      <c r="B149" s="138">
        <v>201412</v>
      </c>
      <c r="C149" s="138">
        <v>11024</v>
      </c>
      <c r="D149" s="138">
        <v>51</v>
      </c>
      <c r="E149" s="139">
        <v>201499000</v>
      </c>
      <c r="F149" s="139">
        <v>374000</v>
      </c>
      <c r="G149" s="139">
        <v>374000</v>
      </c>
      <c r="H149" s="139">
        <v>0</v>
      </c>
      <c r="I149" s="139">
        <v>201125000</v>
      </c>
      <c r="J149" s="139">
        <v>196037000</v>
      </c>
      <c r="K149" s="139">
        <v>5088000</v>
      </c>
      <c r="L149" s="139">
        <v>0</v>
      </c>
      <c r="M149" s="139">
        <v>0</v>
      </c>
      <c r="N149" s="139">
        <v>0</v>
      </c>
      <c r="O149" s="139">
        <v>0</v>
      </c>
      <c r="P149" s="139">
        <v>0</v>
      </c>
      <c r="Q149" s="139">
        <v>0</v>
      </c>
      <c r="R149" s="139">
        <v>0</v>
      </c>
      <c r="S149" s="139">
        <v>0</v>
      </c>
      <c r="T149" s="139">
        <v>0</v>
      </c>
      <c r="U149" s="139">
        <v>0</v>
      </c>
      <c r="V149" s="139">
        <v>0</v>
      </c>
      <c r="W149" s="139">
        <v>0</v>
      </c>
      <c r="X149" s="139">
        <v>0</v>
      </c>
      <c r="Y149" s="139">
        <v>0</v>
      </c>
      <c r="Z149" s="139">
        <v>0</v>
      </c>
      <c r="AA149" s="139">
        <v>201499000</v>
      </c>
      <c r="AB149" s="139">
        <v>0</v>
      </c>
      <c r="AC149" s="139">
        <v>0</v>
      </c>
      <c r="AD149" s="139">
        <v>0</v>
      </c>
      <c r="AE149" s="139">
        <v>201220000</v>
      </c>
      <c r="AF149" s="139">
        <v>6000</v>
      </c>
      <c r="AG149" s="139">
        <v>0</v>
      </c>
      <c r="AH149" s="139">
        <v>6000</v>
      </c>
      <c r="AI149" s="139">
        <v>273000</v>
      </c>
      <c r="AJ149" s="140" t="s">
        <v>794</v>
      </c>
      <c r="AK149" s="138">
        <v>11024051</v>
      </c>
      <c r="AL149" s="114"/>
      <c r="AM149" s="113"/>
    </row>
    <row r="150" spans="1:39" ht="15">
      <c r="A150" s="109" t="str">
        <f>INDEX('Tabel 3.1'!$C$9:$C$579,MATCH(AK150,'Tabel 3.1'!$IV$9:$IV$579,0))&amp;" - "&amp;INDEX('Tabel 3.1'!$D$9:$D$579,MATCH(AK150,'Tabel 3.1'!$IV$9:$IV$579,0))</f>
        <v>Nordea Invest - Lange obligationer</v>
      </c>
      <c r="B150" s="138">
        <v>201412</v>
      </c>
      <c r="C150" s="138">
        <v>11024</v>
      </c>
      <c r="D150" s="138">
        <v>52</v>
      </c>
      <c r="E150" s="139">
        <v>476486000</v>
      </c>
      <c r="F150" s="139">
        <v>1343000</v>
      </c>
      <c r="G150" s="139">
        <v>1343000</v>
      </c>
      <c r="H150" s="139">
        <v>0</v>
      </c>
      <c r="I150" s="139">
        <v>475143000</v>
      </c>
      <c r="J150" s="139">
        <v>362085000</v>
      </c>
      <c r="K150" s="139">
        <v>113058000</v>
      </c>
      <c r="L150" s="139">
        <v>0</v>
      </c>
      <c r="M150" s="139">
        <v>0</v>
      </c>
      <c r="N150" s="139">
        <v>0</v>
      </c>
      <c r="O150" s="139">
        <v>0</v>
      </c>
      <c r="P150" s="139">
        <v>0</v>
      </c>
      <c r="Q150" s="139">
        <v>0</v>
      </c>
      <c r="R150" s="139">
        <v>0</v>
      </c>
      <c r="S150" s="139">
        <v>0</v>
      </c>
      <c r="T150" s="139">
        <v>0</v>
      </c>
      <c r="U150" s="139">
        <v>0</v>
      </c>
      <c r="V150" s="139">
        <v>0</v>
      </c>
      <c r="W150" s="139">
        <v>0</v>
      </c>
      <c r="X150" s="139">
        <v>0</v>
      </c>
      <c r="Y150" s="139">
        <v>0</v>
      </c>
      <c r="Z150" s="139">
        <v>0</v>
      </c>
      <c r="AA150" s="139">
        <v>476486000</v>
      </c>
      <c r="AB150" s="139">
        <v>0</v>
      </c>
      <c r="AC150" s="139">
        <v>0</v>
      </c>
      <c r="AD150" s="139">
        <v>0</v>
      </c>
      <c r="AE150" s="139">
        <v>473935000</v>
      </c>
      <c r="AF150" s="139">
        <v>1933000</v>
      </c>
      <c r="AG150" s="139">
        <v>0</v>
      </c>
      <c r="AH150" s="139">
        <v>1933000</v>
      </c>
      <c r="AI150" s="139">
        <v>618000</v>
      </c>
      <c r="AJ150" s="140" t="s">
        <v>794</v>
      </c>
      <c r="AK150" s="138">
        <v>11024052</v>
      </c>
      <c r="AL150" s="114"/>
      <c r="AM150" s="113"/>
    </row>
    <row r="151" spans="1:39" ht="15">
      <c r="A151" s="109" t="str">
        <f>INDEX('Tabel 3.1'!$C$9:$C$579,MATCH(AK151,'Tabel 3.1'!$IV$9:$IV$579,0))&amp;" - "&amp;INDEX('Tabel 3.1'!$D$9:$D$579,MATCH(AK151,'Tabel 3.1'!$IV$9:$IV$579,0))</f>
        <v>Nordea Invest - Klima og Miljø</v>
      </c>
      <c r="B151" s="138">
        <v>201412</v>
      </c>
      <c r="C151" s="138">
        <v>11024</v>
      </c>
      <c r="D151" s="138">
        <v>53</v>
      </c>
      <c r="E151" s="139">
        <v>82684000</v>
      </c>
      <c r="F151" s="139">
        <v>1821000</v>
      </c>
      <c r="G151" s="139">
        <v>1821000</v>
      </c>
      <c r="H151" s="139">
        <v>0</v>
      </c>
      <c r="I151" s="139">
        <v>0</v>
      </c>
      <c r="J151" s="139">
        <v>0</v>
      </c>
      <c r="K151" s="139">
        <v>0</v>
      </c>
      <c r="L151" s="139">
        <v>0</v>
      </c>
      <c r="M151" s="139">
        <v>80637000</v>
      </c>
      <c r="N151" s="139">
        <v>0</v>
      </c>
      <c r="O151" s="139">
        <v>80637000</v>
      </c>
      <c r="P151" s="139">
        <v>0</v>
      </c>
      <c r="Q151" s="139">
        <v>0</v>
      </c>
      <c r="R151" s="139">
        <v>0</v>
      </c>
      <c r="S151" s="139">
        <v>0</v>
      </c>
      <c r="T151" s="139">
        <v>0</v>
      </c>
      <c r="U151" s="139">
        <v>0</v>
      </c>
      <c r="V151" s="139">
        <v>0</v>
      </c>
      <c r="W151" s="139">
        <v>0</v>
      </c>
      <c r="X151" s="139">
        <v>0</v>
      </c>
      <c r="Y151" s="139">
        <v>0</v>
      </c>
      <c r="Z151" s="139">
        <v>226000</v>
      </c>
      <c r="AA151" s="139">
        <v>82684000</v>
      </c>
      <c r="AB151" s="139">
        <v>0</v>
      </c>
      <c r="AC151" s="139">
        <v>0</v>
      </c>
      <c r="AD151" s="139">
        <v>0</v>
      </c>
      <c r="AE151" s="139">
        <v>82207000</v>
      </c>
      <c r="AF151" s="139">
        <v>0</v>
      </c>
      <c r="AG151" s="139">
        <v>0</v>
      </c>
      <c r="AH151" s="139">
        <v>0</v>
      </c>
      <c r="AI151" s="139">
        <v>477000</v>
      </c>
      <c r="AJ151" s="140" t="s">
        <v>794</v>
      </c>
      <c r="AK151" s="138">
        <v>11024053</v>
      </c>
      <c r="AL151" s="114"/>
      <c r="AM151" s="113"/>
    </row>
    <row r="152" spans="1:39" ht="15">
      <c r="A152" s="109" t="str">
        <f>INDEX('Tabel 3.1'!$C$9:$C$579,MATCH(AK152,'Tabel 3.1'!$IV$9:$IV$579,0))&amp;" - "&amp;INDEX('Tabel 3.1'!$D$9:$D$579,MATCH(AK152,'Tabel 3.1'!$IV$9:$IV$579,0))</f>
        <v>Nordea Invest - Korte obligationer</v>
      </c>
      <c r="B152" s="138">
        <v>201412</v>
      </c>
      <c r="C152" s="138">
        <v>11024</v>
      </c>
      <c r="D152" s="138">
        <v>57</v>
      </c>
      <c r="E152" s="139">
        <v>3889336000</v>
      </c>
      <c r="F152" s="139">
        <v>25242000</v>
      </c>
      <c r="G152" s="139">
        <v>25242000</v>
      </c>
      <c r="H152" s="139">
        <v>0</v>
      </c>
      <c r="I152" s="139">
        <v>3864095000</v>
      </c>
      <c r="J152" s="139">
        <v>2972912000</v>
      </c>
      <c r="K152" s="139">
        <v>891183000</v>
      </c>
      <c r="L152" s="139">
        <v>0</v>
      </c>
      <c r="M152" s="139">
        <v>0</v>
      </c>
      <c r="N152" s="139">
        <v>0</v>
      </c>
      <c r="O152" s="139">
        <v>0</v>
      </c>
      <c r="P152" s="139">
        <v>0</v>
      </c>
      <c r="Q152" s="139">
        <v>0</v>
      </c>
      <c r="R152" s="139">
        <v>0</v>
      </c>
      <c r="S152" s="139">
        <v>0</v>
      </c>
      <c r="T152" s="139">
        <v>0</v>
      </c>
      <c r="U152" s="139">
        <v>0</v>
      </c>
      <c r="V152" s="139">
        <v>0</v>
      </c>
      <c r="W152" s="139">
        <v>0</v>
      </c>
      <c r="X152" s="139">
        <v>0</v>
      </c>
      <c r="Y152" s="139">
        <v>0</v>
      </c>
      <c r="Z152" s="139">
        <v>0</v>
      </c>
      <c r="AA152" s="139">
        <v>3889336000</v>
      </c>
      <c r="AB152" s="139">
        <v>3000</v>
      </c>
      <c r="AC152" s="139">
        <v>3000</v>
      </c>
      <c r="AD152" s="139">
        <v>0</v>
      </c>
      <c r="AE152" s="139">
        <v>3741657000</v>
      </c>
      <c r="AF152" s="139">
        <v>18212000</v>
      </c>
      <c r="AG152" s="139">
        <v>0</v>
      </c>
      <c r="AH152" s="139">
        <v>18212000</v>
      </c>
      <c r="AI152" s="139">
        <v>129465000</v>
      </c>
      <c r="AJ152" s="140" t="s">
        <v>794</v>
      </c>
      <c r="AK152" s="138">
        <v>11024057</v>
      </c>
      <c r="AL152" s="114"/>
      <c r="AM152" s="113"/>
    </row>
    <row r="153" spans="1:39" ht="15">
      <c r="A153" s="109" t="str">
        <f>INDEX('Tabel 3.1'!$C$9:$C$579,MATCH(AK153,'Tabel 3.1'!$IV$9:$IV$579,0))&amp;" - "&amp;INDEX('Tabel 3.1'!$D$9:$D$579,MATCH(AK153,'Tabel 3.1'!$IV$9:$IV$579,0))</f>
        <v>Nordea Invest - Verdens Obligationsmarkeder</v>
      </c>
      <c r="B153" s="138">
        <v>201412</v>
      </c>
      <c r="C153" s="138">
        <v>11024</v>
      </c>
      <c r="D153" s="138">
        <v>58</v>
      </c>
      <c r="E153" s="139">
        <v>1401371000</v>
      </c>
      <c r="F153" s="139">
        <v>17674000</v>
      </c>
      <c r="G153" s="139">
        <v>17674000</v>
      </c>
      <c r="H153" s="139">
        <v>0</v>
      </c>
      <c r="I153" s="139">
        <v>864992000</v>
      </c>
      <c r="J153" s="139">
        <v>43991000</v>
      </c>
      <c r="K153" s="139">
        <v>815438000</v>
      </c>
      <c r="L153" s="139">
        <v>5562000</v>
      </c>
      <c r="M153" s="139">
        <v>0</v>
      </c>
      <c r="N153" s="139">
        <v>0</v>
      </c>
      <c r="O153" s="139">
        <v>0</v>
      </c>
      <c r="P153" s="139">
        <v>0</v>
      </c>
      <c r="Q153" s="139">
        <v>0</v>
      </c>
      <c r="R153" s="139">
        <v>0</v>
      </c>
      <c r="S153" s="139">
        <v>508136000</v>
      </c>
      <c r="T153" s="139">
        <v>284940000</v>
      </c>
      <c r="U153" s="139">
        <v>223196000</v>
      </c>
      <c r="V153" s="139">
        <v>5145000</v>
      </c>
      <c r="W153" s="139">
        <v>66000</v>
      </c>
      <c r="X153" s="139">
        <v>5079000</v>
      </c>
      <c r="Y153" s="139">
        <v>0</v>
      </c>
      <c r="Z153" s="139">
        <v>5424000</v>
      </c>
      <c r="AA153" s="139">
        <v>1401371000</v>
      </c>
      <c r="AB153" s="139">
        <v>0</v>
      </c>
      <c r="AC153" s="139">
        <v>0</v>
      </c>
      <c r="AD153" s="139">
        <v>0</v>
      </c>
      <c r="AE153" s="139">
        <v>1390644000</v>
      </c>
      <c r="AF153" s="139">
        <v>8021000</v>
      </c>
      <c r="AG153" s="139">
        <v>0</v>
      </c>
      <c r="AH153" s="139">
        <v>8021000</v>
      </c>
      <c r="AI153" s="139">
        <v>2705000</v>
      </c>
      <c r="AJ153" s="140" t="s">
        <v>794</v>
      </c>
      <c r="AK153" s="138">
        <v>11024058</v>
      </c>
      <c r="AL153" s="114"/>
      <c r="AM153" s="113"/>
    </row>
    <row r="154" spans="1:39" ht="15">
      <c r="A154" s="109" t="str">
        <f>INDEX('Tabel 3.1'!$C$9:$C$579,MATCH(AK154,'Tabel 3.1'!$IV$9:$IV$579,0))&amp;" - "&amp;INDEX('Tabel 3.1'!$D$9:$D$579,MATCH(AK154,'Tabel 3.1'!$IV$9:$IV$579,0))</f>
        <v>Nordea Invest - Europæiske aktier fokus</v>
      </c>
      <c r="B154" s="138">
        <v>201412</v>
      </c>
      <c r="C154" s="138">
        <v>11024</v>
      </c>
      <c r="D154" s="138">
        <v>59</v>
      </c>
      <c r="E154" s="139">
        <v>340157000</v>
      </c>
      <c r="F154" s="139">
        <v>3224000</v>
      </c>
      <c r="G154" s="139">
        <v>3224000</v>
      </c>
      <c r="H154" s="139">
        <v>0</v>
      </c>
      <c r="I154" s="139">
        <v>0</v>
      </c>
      <c r="J154" s="139">
        <v>0</v>
      </c>
      <c r="K154" s="139">
        <v>0</v>
      </c>
      <c r="L154" s="139">
        <v>0</v>
      </c>
      <c r="M154" s="139">
        <v>336442000</v>
      </c>
      <c r="N154" s="139">
        <v>13348000</v>
      </c>
      <c r="O154" s="139">
        <v>323094000</v>
      </c>
      <c r="P154" s="139">
        <v>0</v>
      </c>
      <c r="Q154" s="139">
        <v>0</v>
      </c>
      <c r="R154" s="139">
        <v>0</v>
      </c>
      <c r="S154" s="139">
        <v>0</v>
      </c>
      <c r="T154" s="139">
        <v>0</v>
      </c>
      <c r="U154" s="139">
        <v>0</v>
      </c>
      <c r="V154" s="139">
        <v>0</v>
      </c>
      <c r="W154" s="139">
        <v>0</v>
      </c>
      <c r="X154" s="139">
        <v>0</v>
      </c>
      <c r="Y154" s="139">
        <v>0</v>
      </c>
      <c r="Z154" s="139">
        <v>491000</v>
      </c>
      <c r="AA154" s="139">
        <v>340157000</v>
      </c>
      <c r="AB154" s="139">
        <v>0</v>
      </c>
      <c r="AC154" s="139">
        <v>0</v>
      </c>
      <c r="AD154" s="139">
        <v>0</v>
      </c>
      <c r="AE154" s="139">
        <v>338897000</v>
      </c>
      <c r="AF154" s="139">
        <v>0</v>
      </c>
      <c r="AG154" s="139">
        <v>0</v>
      </c>
      <c r="AH154" s="139">
        <v>0</v>
      </c>
      <c r="AI154" s="139">
        <v>1261000</v>
      </c>
      <c r="AJ154" s="140" t="s">
        <v>794</v>
      </c>
      <c r="AK154" s="138">
        <v>11024059</v>
      </c>
      <c r="AL154" s="114"/>
      <c r="AM154" s="113"/>
    </row>
    <row r="155" spans="1:39" ht="15">
      <c r="A155" s="109" t="str">
        <f>INDEX('Tabel 3.1'!$C$9:$C$579,MATCH(AK155,'Tabel 3.1'!$IV$9:$IV$579,0))&amp;" - "&amp;INDEX('Tabel 3.1'!$D$9:$D$579,MATCH(AK155,'Tabel 3.1'!$IV$9:$IV$579,0))</f>
        <v>Nordea Invest - European High Yield Bonds</v>
      </c>
      <c r="B155" s="138">
        <v>201412</v>
      </c>
      <c r="C155" s="138">
        <v>11024</v>
      </c>
      <c r="D155" s="138">
        <v>61</v>
      </c>
      <c r="E155" s="139">
        <v>2276866000</v>
      </c>
      <c r="F155" s="139">
        <v>74447000</v>
      </c>
      <c r="G155" s="139">
        <v>74447000</v>
      </c>
      <c r="H155" s="139">
        <v>0</v>
      </c>
      <c r="I155" s="139">
        <v>2202132000</v>
      </c>
      <c r="J155" s="139">
        <v>0</v>
      </c>
      <c r="K155" s="139">
        <v>2202132000</v>
      </c>
      <c r="L155" s="139">
        <v>0</v>
      </c>
      <c r="M155" s="139">
        <v>0</v>
      </c>
      <c r="N155" s="139">
        <v>0</v>
      </c>
      <c r="O155" s="139">
        <v>0</v>
      </c>
      <c r="P155" s="139">
        <v>0</v>
      </c>
      <c r="Q155" s="139">
        <v>0</v>
      </c>
      <c r="R155" s="139">
        <v>0</v>
      </c>
      <c r="S155" s="139">
        <v>0</v>
      </c>
      <c r="T155" s="139">
        <v>0</v>
      </c>
      <c r="U155" s="139">
        <v>0</v>
      </c>
      <c r="V155" s="139">
        <v>188000</v>
      </c>
      <c r="W155" s="139">
        <v>0</v>
      </c>
      <c r="X155" s="139">
        <v>188000</v>
      </c>
      <c r="Y155" s="139">
        <v>0</v>
      </c>
      <c r="Z155" s="139">
        <v>100000</v>
      </c>
      <c r="AA155" s="139">
        <v>2276866000</v>
      </c>
      <c r="AB155" s="139">
        <v>0</v>
      </c>
      <c r="AC155" s="139">
        <v>0</v>
      </c>
      <c r="AD155" s="139">
        <v>0</v>
      </c>
      <c r="AE155" s="139">
        <v>2257793000</v>
      </c>
      <c r="AF155" s="139">
        <v>13336000</v>
      </c>
      <c r="AG155" s="139">
        <v>0</v>
      </c>
      <c r="AH155" s="139">
        <v>13336000</v>
      </c>
      <c r="AI155" s="139">
        <v>5736000</v>
      </c>
      <c r="AJ155" s="140" t="s">
        <v>794</v>
      </c>
      <c r="AK155" s="138">
        <v>11024061</v>
      </c>
      <c r="AL155" s="114"/>
      <c r="AM155" s="113"/>
    </row>
    <row r="156" spans="1:39" ht="15">
      <c r="A156" s="109" t="str">
        <f>INDEX('Tabel 3.1'!$C$9:$C$579,MATCH(AK156,'Tabel 3.1'!$IV$9:$IV$579,0))&amp;" - "&amp;INDEX('Tabel 3.1'!$D$9:$D$579,MATCH(AK156,'Tabel 3.1'!$IV$9:$IV$579,0))</f>
        <v>Nordea Invest - Danske aktier fokus</v>
      </c>
      <c r="B156" s="138">
        <v>201412</v>
      </c>
      <c r="C156" s="138">
        <v>11024</v>
      </c>
      <c r="D156" s="138">
        <v>62</v>
      </c>
      <c r="E156" s="139">
        <v>775225000</v>
      </c>
      <c r="F156" s="139">
        <v>3999000</v>
      </c>
      <c r="G156" s="139">
        <v>3999000</v>
      </c>
      <c r="H156" s="139">
        <v>0</v>
      </c>
      <c r="I156" s="139">
        <v>0</v>
      </c>
      <c r="J156" s="139">
        <v>0</v>
      </c>
      <c r="K156" s="139">
        <v>0</v>
      </c>
      <c r="L156" s="139">
        <v>0</v>
      </c>
      <c r="M156" s="139">
        <v>759868000</v>
      </c>
      <c r="N156" s="139">
        <v>738656000</v>
      </c>
      <c r="O156" s="139">
        <v>21211000</v>
      </c>
      <c r="P156" s="139">
        <v>0</v>
      </c>
      <c r="Q156" s="139">
        <v>0</v>
      </c>
      <c r="R156" s="139">
        <v>0</v>
      </c>
      <c r="S156" s="139">
        <v>0</v>
      </c>
      <c r="T156" s="139">
        <v>0</v>
      </c>
      <c r="U156" s="139">
        <v>0</v>
      </c>
      <c r="V156" s="139">
        <v>0</v>
      </c>
      <c r="W156" s="139">
        <v>0</v>
      </c>
      <c r="X156" s="139">
        <v>0</v>
      </c>
      <c r="Y156" s="139">
        <v>0</v>
      </c>
      <c r="Z156" s="139">
        <v>11358000</v>
      </c>
      <c r="AA156" s="139">
        <v>775225000</v>
      </c>
      <c r="AB156" s="139">
        <v>0</v>
      </c>
      <c r="AC156" s="139">
        <v>0</v>
      </c>
      <c r="AD156" s="139">
        <v>0</v>
      </c>
      <c r="AE156" s="139">
        <v>766263000</v>
      </c>
      <c r="AF156" s="139">
        <v>0</v>
      </c>
      <c r="AG156" s="139">
        <v>0</v>
      </c>
      <c r="AH156" s="139">
        <v>0</v>
      </c>
      <c r="AI156" s="139">
        <v>8963000</v>
      </c>
      <c r="AJ156" s="140" t="s">
        <v>794</v>
      </c>
      <c r="AK156" s="138">
        <v>11024062</v>
      </c>
      <c r="AL156" s="114"/>
      <c r="AM156" s="113"/>
    </row>
    <row r="157" spans="1:39" ht="15">
      <c r="A157" s="109" t="str">
        <f>INDEX('Tabel 3.1'!$C$9:$C$579,MATCH(AK157,'Tabel 3.1'!$IV$9:$IV$579,0))&amp;" - "&amp;INDEX('Tabel 3.1'!$D$9:$D$579,MATCH(AK157,'Tabel 3.1'!$IV$9:$IV$579,0))</f>
        <v>Nordea Invest - Globale Aktier Indeks</v>
      </c>
      <c r="B157" s="138">
        <v>201412</v>
      </c>
      <c r="C157" s="138">
        <v>11024</v>
      </c>
      <c r="D157" s="138">
        <v>63</v>
      </c>
      <c r="E157" s="139">
        <v>408510000</v>
      </c>
      <c r="F157" s="139">
        <v>8869000</v>
      </c>
      <c r="G157" s="139">
        <v>8869000</v>
      </c>
      <c r="H157" s="139">
        <v>0</v>
      </c>
      <c r="I157" s="139">
        <v>0</v>
      </c>
      <c r="J157" s="139">
        <v>0</v>
      </c>
      <c r="K157" s="139">
        <v>0</v>
      </c>
      <c r="L157" s="139">
        <v>0</v>
      </c>
      <c r="M157" s="139">
        <v>398989000</v>
      </c>
      <c r="N157" s="139">
        <v>2500000</v>
      </c>
      <c r="O157" s="139">
        <v>396489000</v>
      </c>
      <c r="P157" s="139">
        <v>0</v>
      </c>
      <c r="Q157" s="139">
        <v>0</v>
      </c>
      <c r="R157" s="139">
        <v>0</v>
      </c>
      <c r="S157" s="139">
        <v>0</v>
      </c>
      <c r="T157" s="139">
        <v>0</v>
      </c>
      <c r="U157" s="139">
        <v>0</v>
      </c>
      <c r="V157" s="139">
        <v>0</v>
      </c>
      <c r="W157" s="139">
        <v>0</v>
      </c>
      <c r="X157" s="139">
        <v>0</v>
      </c>
      <c r="Y157" s="139">
        <v>0</v>
      </c>
      <c r="Z157" s="139">
        <v>651000</v>
      </c>
      <c r="AA157" s="139">
        <v>408510000</v>
      </c>
      <c r="AB157" s="139">
        <v>1000</v>
      </c>
      <c r="AC157" s="139">
        <v>1000</v>
      </c>
      <c r="AD157" s="139">
        <v>0</v>
      </c>
      <c r="AE157" s="139">
        <v>407850000</v>
      </c>
      <c r="AF157" s="139">
        <v>83000</v>
      </c>
      <c r="AG157" s="139">
        <v>83000</v>
      </c>
      <c r="AH157" s="139">
        <v>0</v>
      </c>
      <c r="AI157" s="139">
        <v>576000</v>
      </c>
      <c r="AJ157" s="140" t="s">
        <v>794</v>
      </c>
      <c r="AK157" s="138">
        <v>11024063</v>
      </c>
      <c r="AL157" s="114"/>
      <c r="AM157" s="113"/>
    </row>
    <row r="158" spans="1:39" ht="15">
      <c r="A158" s="109" t="str">
        <f>INDEX('Tabel 3.1'!$C$9:$C$579,MATCH(AK158,'Tabel 3.1'!$IV$9:$IV$579,0))&amp;" - "&amp;INDEX('Tabel 3.1'!$D$9:$D$579,MATCH(AK158,'Tabel 3.1'!$IV$9:$IV$579,0))</f>
        <v>Nordea Invest - Basis 4</v>
      </c>
      <c r="B158" s="138">
        <v>201412</v>
      </c>
      <c r="C158" s="138">
        <v>11024</v>
      </c>
      <c r="D158" s="138">
        <v>64</v>
      </c>
      <c r="E158" s="139">
        <v>305076000</v>
      </c>
      <c r="F158" s="139">
        <v>3963000</v>
      </c>
      <c r="G158" s="139">
        <v>3963000</v>
      </c>
      <c r="H158" s="139">
        <v>0</v>
      </c>
      <c r="I158" s="139">
        <v>0</v>
      </c>
      <c r="J158" s="139">
        <v>0</v>
      </c>
      <c r="K158" s="139">
        <v>0</v>
      </c>
      <c r="L158" s="139">
        <v>0</v>
      </c>
      <c r="M158" s="139">
        <v>0</v>
      </c>
      <c r="N158" s="139">
        <v>0</v>
      </c>
      <c r="O158" s="139">
        <v>0</v>
      </c>
      <c r="P158" s="139">
        <v>0</v>
      </c>
      <c r="Q158" s="139">
        <v>0</v>
      </c>
      <c r="R158" s="139">
        <v>0</v>
      </c>
      <c r="S158" s="139">
        <v>298764000</v>
      </c>
      <c r="T158" s="139">
        <v>251052000</v>
      </c>
      <c r="U158" s="139">
        <v>47712000</v>
      </c>
      <c r="V158" s="139">
        <v>253000</v>
      </c>
      <c r="W158" s="139">
        <v>49000</v>
      </c>
      <c r="X158" s="139">
        <v>205000</v>
      </c>
      <c r="Y158" s="139">
        <v>0</v>
      </c>
      <c r="Z158" s="139">
        <v>2095000</v>
      </c>
      <c r="AA158" s="139">
        <v>305076000</v>
      </c>
      <c r="AB158" s="139">
        <v>4000</v>
      </c>
      <c r="AC158" s="139">
        <v>4000</v>
      </c>
      <c r="AD158" s="139">
        <v>0</v>
      </c>
      <c r="AE158" s="139">
        <v>304176000</v>
      </c>
      <c r="AF158" s="139">
        <v>262000</v>
      </c>
      <c r="AG158" s="139">
        <v>0</v>
      </c>
      <c r="AH158" s="139">
        <v>262000</v>
      </c>
      <c r="AI158" s="139">
        <v>634000</v>
      </c>
      <c r="AJ158" s="140" t="s">
        <v>794</v>
      </c>
      <c r="AK158" s="138">
        <v>11024064</v>
      </c>
      <c r="AL158" s="114"/>
      <c r="AM158" s="113"/>
    </row>
    <row r="159" spans="1:39" ht="15">
      <c r="A159" s="109" t="str">
        <f>INDEX('Tabel 3.1'!$C$9:$C$579,MATCH(AK159,'Tabel 3.1'!$IV$9:$IV$579,0))&amp;" - "&amp;INDEX('Tabel 3.1'!$D$9:$D$579,MATCH(AK159,'Tabel 3.1'!$IV$9:$IV$579,0))</f>
        <v>Sydinvest - Verden Ligevægt &amp; Value</v>
      </c>
      <c r="B159" s="138">
        <v>201412</v>
      </c>
      <c r="C159" s="138">
        <v>11040</v>
      </c>
      <c r="D159" s="138">
        <v>2</v>
      </c>
      <c r="E159" s="139">
        <v>378468000</v>
      </c>
      <c r="F159" s="139">
        <v>14468000</v>
      </c>
      <c r="G159" s="139">
        <v>14468000</v>
      </c>
      <c r="H159" s="139">
        <v>0</v>
      </c>
      <c r="I159" s="139">
        <v>0</v>
      </c>
      <c r="J159" s="139">
        <v>0</v>
      </c>
      <c r="K159" s="139">
        <v>0</v>
      </c>
      <c r="L159" s="139">
        <v>0</v>
      </c>
      <c r="M159" s="139">
        <v>363806000</v>
      </c>
      <c r="N159" s="139">
        <v>0</v>
      </c>
      <c r="O159" s="139">
        <v>365359000</v>
      </c>
      <c r="P159" s="139">
        <v>413000</v>
      </c>
      <c r="Q159" s="139">
        <v>-1966000</v>
      </c>
      <c r="R159" s="139">
        <v>0</v>
      </c>
      <c r="S159" s="139">
        <v>0</v>
      </c>
      <c r="T159" s="139">
        <v>0</v>
      </c>
      <c r="U159" s="139">
        <v>0</v>
      </c>
      <c r="V159" s="139">
        <v>0</v>
      </c>
      <c r="W159" s="139">
        <v>0</v>
      </c>
      <c r="X159" s="139">
        <v>0</v>
      </c>
      <c r="Y159" s="139">
        <v>0</v>
      </c>
      <c r="Z159" s="139">
        <v>194000</v>
      </c>
      <c r="AA159" s="139">
        <v>378468000</v>
      </c>
      <c r="AB159" s="139">
        <v>0</v>
      </c>
      <c r="AC159" s="139">
        <v>0</v>
      </c>
      <c r="AD159" s="139">
        <v>0</v>
      </c>
      <c r="AE159" s="139">
        <v>377357000</v>
      </c>
      <c r="AF159" s="139">
        <v>0</v>
      </c>
      <c r="AG159" s="139">
        <v>0</v>
      </c>
      <c r="AH159" s="139">
        <v>0</v>
      </c>
      <c r="AI159" s="139">
        <v>1111000</v>
      </c>
      <c r="AJ159" s="140" t="s">
        <v>794</v>
      </c>
      <c r="AK159" s="138">
        <v>11040002</v>
      </c>
      <c r="AL159" s="114"/>
      <c r="AM159" s="113"/>
    </row>
    <row r="160" spans="1:39" ht="15">
      <c r="A160" s="109" t="str">
        <f>INDEX('Tabel 3.1'!$C$9:$C$579,MATCH(AK160,'Tabel 3.1'!$IV$9:$IV$579,0))&amp;" - "&amp;INDEX('Tabel 3.1'!$D$9:$D$579,MATCH(AK160,'Tabel 3.1'!$IV$9:$IV$579,0))</f>
        <v>Sydinvest - International</v>
      </c>
      <c r="B160" s="138">
        <v>201412</v>
      </c>
      <c r="C160" s="138">
        <v>11040</v>
      </c>
      <c r="D160" s="138">
        <v>4</v>
      </c>
      <c r="E160" s="139">
        <v>651483000</v>
      </c>
      <c r="F160" s="139">
        <v>77296000</v>
      </c>
      <c r="G160" s="139">
        <v>77296000</v>
      </c>
      <c r="H160" s="139">
        <v>0</v>
      </c>
      <c r="I160" s="139">
        <v>568479000</v>
      </c>
      <c r="J160" s="139">
        <v>2549000</v>
      </c>
      <c r="K160" s="139">
        <v>565930000</v>
      </c>
      <c r="L160" s="139">
        <v>0</v>
      </c>
      <c r="M160" s="139">
        <v>439000</v>
      </c>
      <c r="N160" s="139">
        <v>0</v>
      </c>
      <c r="O160" s="139">
        <v>0</v>
      </c>
      <c r="P160" s="139">
        <v>439000</v>
      </c>
      <c r="Q160" s="139">
        <v>0</v>
      </c>
      <c r="R160" s="139">
        <v>0</v>
      </c>
      <c r="S160" s="139">
        <v>0</v>
      </c>
      <c r="T160" s="139">
        <v>0</v>
      </c>
      <c r="U160" s="139">
        <v>0</v>
      </c>
      <c r="V160" s="139">
        <v>5130000</v>
      </c>
      <c r="W160" s="139">
        <v>0</v>
      </c>
      <c r="X160" s="139">
        <v>5130000</v>
      </c>
      <c r="Y160" s="139">
        <v>0</v>
      </c>
      <c r="Z160" s="139">
        <v>139000</v>
      </c>
      <c r="AA160" s="139">
        <v>651483000</v>
      </c>
      <c r="AB160" s="139">
        <v>0</v>
      </c>
      <c r="AC160" s="139">
        <v>0</v>
      </c>
      <c r="AD160" s="139">
        <v>0</v>
      </c>
      <c r="AE160" s="139">
        <v>649350000</v>
      </c>
      <c r="AF160" s="139">
        <v>27000</v>
      </c>
      <c r="AG160" s="139">
        <v>0</v>
      </c>
      <c r="AH160" s="139">
        <v>27000</v>
      </c>
      <c r="AI160" s="139">
        <v>2106000</v>
      </c>
      <c r="AJ160" s="140" t="s">
        <v>794</v>
      </c>
      <c r="AK160" s="138">
        <v>11040004</v>
      </c>
      <c r="AL160" s="114"/>
      <c r="AM160" s="113"/>
    </row>
    <row r="161" spans="1:39" ht="15">
      <c r="A161" s="109" t="str">
        <f>INDEX('Tabel 3.1'!$C$9:$C$579,MATCH(AK161,'Tabel 3.1'!$IV$9:$IV$579,0))&amp;" - "&amp;INDEX('Tabel 3.1'!$D$9:$D$579,MATCH(AK161,'Tabel 3.1'!$IV$9:$IV$579,0))</f>
        <v>Sydinvest - Danmark</v>
      </c>
      <c r="B161" s="138">
        <v>201412</v>
      </c>
      <c r="C161" s="138">
        <v>11040</v>
      </c>
      <c r="D161" s="138">
        <v>5</v>
      </c>
      <c r="E161" s="139">
        <v>467777000</v>
      </c>
      <c r="F161" s="139">
        <v>12437000</v>
      </c>
      <c r="G161" s="139">
        <v>12437000</v>
      </c>
      <c r="H161" s="139">
        <v>0</v>
      </c>
      <c r="I161" s="139">
        <v>0</v>
      </c>
      <c r="J161" s="139">
        <v>0</v>
      </c>
      <c r="K161" s="139">
        <v>0</v>
      </c>
      <c r="L161" s="139">
        <v>0</v>
      </c>
      <c r="M161" s="139">
        <v>455340000</v>
      </c>
      <c r="N161" s="139">
        <v>437693000</v>
      </c>
      <c r="O161" s="139">
        <v>17227000</v>
      </c>
      <c r="P161" s="139">
        <v>420000</v>
      </c>
      <c r="Q161" s="139">
        <v>0</v>
      </c>
      <c r="R161" s="139">
        <v>0</v>
      </c>
      <c r="S161" s="139">
        <v>0</v>
      </c>
      <c r="T161" s="139">
        <v>0</v>
      </c>
      <c r="U161" s="139">
        <v>0</v>
      </c>
      <c r="V161" s="139">
        <v>0</v>
      </c>
      <c r="W161" s="139">
        <v>0</v>
      </c>
      <c r="X161" s="139">
        <v>0</v>
      </c>
      <c r="Y161" s="139">
        <v>0</v>
      </c>
      <c r="Z161" s="139">
        <v>0</v>
      </c>
      <c r="AA161" s="139">
        <v>467777000</v>
      </c>
      <c r="AB161" s="139">
        <v>0</v>
      </c>
      <c r="AC161" s="139">
        <v>0</v>
      </c>
      <c r="AD161" s="139">
        <v>0</v>
      </c>
      <c r="AE161" s="139">
        <v>466259000</v>
      </c>
      <c r="AF161" s="139">
        <v>0</v>
      </c>
      <c r="AG161" s="139">
        <v>0</v>
      </c>
      <c r="AH161" s="139">
        <v>0</v>
      </c>
      <c r="AI161" s="139">
        <v>1518000</v>
      </c>
      <c r="AJ161" s="140" t="s">
        <v>794</v>
      </c>
      <c r="AK161" s="138">
        <v>11040005</v>
      </c>
      <c r="AL161" s="114"/>
      <c r="AM161" s="113"/>
    </row>
    <row r="162" spans="1:39" ht="15">
      <c r="A162" s="109" t="str">
        <f>INDEX('Tabel 3.1'!$C$9:$C$579,MATCH(AK162,'Tabel 3.1'!$IV$9:$IV$579,0))&amp;" - "&amp;INDEX('Tabel 3.1'!$D$9:$D$579,MATCH(AK162,'Tabel 3.1'!$IV$9:$IV$579,0))</f>
        <v>Sydinvest - Europa</v>
      </c>
      <c r="B162" s="138">
        <v>201412</v>
      </c>
      <c r="C162" s="138">
        <v>11040</v>
      </c>
      <c r="D162" s="138">
        <v>6</v>
      </c>
      <c r="E162" s="139">
        <v>775244000</v>
      </c>
      <c r="F162" s="139">
        <v>16330000</v>
      </c>
      <c r="G162" s="139">
        <v>16330000</v>
      </c>
      <c r="H162" s="139">
        <v>0</v>
      </c>
      <c r="I162" s="139">
        <v>0</v>
      </c>
      <c r="J162" s="139">
        <v>0</v>
      </c>
      <c r="K162" s="139">
        <v>0</v>
      </c>
      <c r="L162" s="139">
        <v>0</v>
      </c>
      <c r="M162" s="139">
        <v>756993000</v>
      </c>
      <c r="N162" s="139">
        <v>1732000</v>
      </c>
      <c r="O162" s="139">
        <v>754775000</v>
      </c>
      <c r="P162" s="139">
        <v>486000</v>
      </c>
      <c r="Q162" s="139">
        <v>0</v>
      </c>
      <c r="R162" s="139">
        <v>0</v>
      </c>
      <c r="S162" s="139">
        <v>0</v>
      </c>
      <c r="T162" s="139">
        <v>0</v>
      </c>
      <c r="U162" s="139">
        <v>0</v>
      </c>
      <c r="V162" s="139">
        <v>0</v>
      </c>
      <c r="W162" s="139">
        <v>0</v>
      </c>
      <c r="X162" s="139">
        <v>0</v>
      </c>
      <c r="Y162" s="139">
        <v>0</v>
      </c>
      <c r="Z162" s="139">
        <v>1921000</v>
      </c>
      <c r="AA162" s="139">
        <v>775244000</v>
      </c>
      <c r="AB162" s="139">
        <v>0</v>
      </c>
      <c r="AC162" s="139">
        <v>0</v>
      </c>
      <c r="AD162" s="139">
        <v>0</v>
      </c>
      <c r="AE162" s="139">
        <v>771698000</v>
      </c>
      <c r="AF162" s="139">
        <v>0</v>
      </c>
      <c r="AG162" s="139">
        <v>0</v>
      </c>
      <c r="AH162" s="139">
        <v>0</v>
      </c>
      <c r="AI162" s="139">
        <v>3546000</v>
      </c>
      <c r="AJ162" s="140" t="s">
        <v>794</v>
      </c>
      <c r="AK162" s="138">
        <v>11040006</v>
      </c>
      <c r="AL162" s="114"/>
      <c r="AM162" s="113"/>
    </row>
    <row r="163" spans="1:39" ht="15">
      <c r="A163" s="109" t="str">
        <f>INDEX('Tabel 3.1'!$C$9:$C$579,MATCH(AK163,'Tabel 3.1'!$IV$9:$IV$579,0))&amp;" - "&amp;INDEX('Tabel 3.1'!$D$9:$D$579,MATCH(AK163,'Tabel 3.1'!$IV$9:$IV$579,0))</f>
        <v>Sydinvest - Latinamerika</v>
      </c>
      <c r="B163" s="138">
        <v>201412</v>
      </c>
      <c r="C163" s="138">
        <v>11040</v>
      </c>
      <c r="D163" s="138">
        <v>7</v>
      </c>
      <c r="E163" s="139">
        <v>372873000</v>
      </c>
      <c r="F163" s="139">
        <v>28545000</v>
      </c>
      <c r="G163" s="139">
        <v>28545000</v>
      </c>
      <c r="H163" s="139">
        <v>0</v>
      </c>
      <c r="I163" s="139">
        <v>0</v>
      </c>
      <c r="J163" s="139">
        <v>0</v>
      </c>
      <c r="K163" s="139">
        <v>0</v>
      </c>
      <c r="L163" s="139">
        <v>0</v>
      </c>
      <c r="M163" s="139">
        <v>336477000</v>
      </c>
      <c r="N163" s="139">
        <v>0</v>
      </c>
      <c r="O163" s="139">
        <v>335746000</v>
      </c>
      <c r="P163" s="139">
        <v>612000</v>
      </c>
      <c r="Q163" s="139">
        <v>119000</v>
      </c>
      <c r="R163" s="139">
        <v>0</v>
      </c>
      <c r="S163" s="139">
        <v>0</v>
      </c>
      <c r="T163" s="139">
        <v>0</v>
      </c>
      <c r="U163" s="139">
        <v>0</v>
      </c>
      <c r="V163" s="139">
        <v>0</v>
      </c>
      <c r="W163" s="139">
        <v>0</v>
      </c>
      <c r="X163" s="139">
        <v>0</v>
      </c>
      <c r="Y163" s="139">
        <v>0</v>
      </c>
      <c r="Z163" s="139">
        <v>7851000</v>
      </c>
      <c r="AA163" s="139">
        <v>372873000</v>
      </c>
      <c r="AB163" s="139">
        <v>0</v>
      </c>
      <c r="AC163" s="139">
        <v>0</v>
      </c>
      <c r="AD163" s="139">
        <v>0</v>
      </c>
      <c r="AE163" s="139">
        <v>361689000</v>
      </c>
      <c r="AF163" s="139">
        <v>0</v>
      </c>
      <c r="AG163" s="139">
        <v>0</v>
      </c>
      <c r="AH163" s="139">
        <v>0</v>
      </c>
      <c r="AI163" s="139">
        <v>11184000</v>
      </c>
      <c r="AJ163" s="140" t="s">
        <v>794</v>
      </c>
      <c r="AK163" s="138">
        <v>11040007</v>
      </c>
      <c r="AL163" s="114"/>
      <c r="AM163" s="113"/>
    </row>
    <row r="164" spans="1:39" ht="15">
      <c r="A164" s="109" t="str">
        <f>INDEX('Tabel 3.1'!$C$9:$C$579,MATCH(AK164,'Tabel 3.1'!$IV$9:$IV$579,0))&amp;" - "&amp;INDEX('Tabel 3.1'!$D$9:$D$579,MATCH(AK164,'Tabel 3.1'!$IV$9:$IV$579,0))</f>
        <v>Sydinvest - Fjernøsten</v>
      </c>
      <c r="B164" s="138">
        <v>201412</v>
      </c>
      <c r="C164" s="138">
        <v>11040</v>
      </c>
      <c r="D164" s="138">
        <v>8</v>
      </c>
      <c r="E164" s="139">
        <v>2800646000</v>
      </c>
      <c r="F164" s="139">
        <v>161543000</v>
      </c>
      <c r="G164" s="139">
        <v>161543000</v>
      </c>
      <c r="H164" s="139">
        <v>0</v>
      </c>
      <c r="I164" s="139">
        <v>0</v>
      </c>
      <c r="J164" s="139">
        <v>0</v>
      </c>
      <c r="K164" s="139">
        <v>0</v>
      </c>
      <c r="L164" s="139">
        <v>0</v>
      </c>
      <c r="M164" s="139">
        <v>2617504000</v>
      </c>
      <c r="N164" s="139">
        <v>0</v>
      </c>
      <c r="O164" s="139">
        <v>2615022000</v>
      </c>
      <c r="P164" s="139">
        <v>2477000</v>
      </c>
      <c r="Q164" s="139">
        <v>6000</v>
      </c>
      <c r="R164" s="139">
        <v>0</v>
      </c>
      <c r="S164" s="139">
        <v>0</v>
      </c>
      <c r="T164" s="139">
        <v>0</v>
      </c>
      <c r="U164" s="139">
        <v>0</v>
      </c>
      <c r="V164" s="139">
        <v>234000</v>
      </c>
      <c r="W164" s="139">
        <v>234000</v>
      </c>
      <c r="X164" s="139">
        <v>0</v>
      </c>
      <c r="Y164" s="139">
        <v>0</v>
      </c>
      <c r="Z164" s="139">
        <v>21364000</v>
      </c>
      <c r="AA164" s="139">
        <v>2800646000</v>
      </c>
      <c r="AB164" s="139">
        <v>0</v>
      </c>
      <c r="AC164" s="139">
        <v>0</v>
      </c>
      <c r="AD164" s="139">
        <v>0</v>
      </c>
      <c r="AE164" s="139">
        <v>2774995000</v>
      </c>
      <c r="AF164" s="139">
        <v>0</v>
      </c>
      <c r="AG164" s="139">
        <v>0</v>
      </c>
      <c r="AH164" s="139">
        <v>0</v>
      </c>
      <c r="AI164" s="139">
        <v>25650000</v>
      </c>
      <c r="AJ164" s="140" t="s">
        <v>794</v>
      </c>
      <c r="AK164" s="138">
        <v>11040008</v>
      </c>
      <c r="AL164" s="114"/>
      <c r="AM164" s="113"/>
    </row>
    <row r="165" spans="1:39" ht="15">
      <c r="A165" s="109" t="str">
        <f>INDEX('Tabel 3.1'!$C$9:$C$579,MATCH(AK165,'Tabel 3.1'!$IV$9:$IV$579,0))&amp;" - "&amp;INDEX('Tabel 3.1'!$D$9:$D$579,MATCH(AK165,'Tabel 3.1'!$IV$9:$IV$579,0))</f>
        <v>Sydinvest - Danrente</v>
      </c>
      <c r="B165" s="138">
        <v>201412</v>
      </c>
      <c r="C165" s="138">
        <v>11040</v>
      </c>
      <c r="D165" s="138">
        <v>9</v>
      </c>
      <c r="E165" s="139">
        <v>534320000</v>
      </c>
      <c r="F165" s="139">
        <v>14584000</v>
      </c>
      <c r="G165" s="139">
        <v>14351000</v>
      </c>
      <c r="H165" s="139">
        <v>233000</v>
      </c>
      <c r="I165" s="139">
        <v>518879000</v>
      </c>
      <c r="J165" s="139">
        <v>501105000</v>
      </c>
      <c r="K165" s="139">
        <v>17774000</v>
      </c>
      <c r="L165" s="139">
        <v>0</v>
      </c>
      <c r="M165" s="139">
        <v>857000</v>
      </c>
      <c r="N165" s="139">
        <v>0</v>
      </c>
      <c r="O165" s="139">
        <v>0</v>
      </c>
      <c r="P165" s="139">
        <v>857000</v>
      </c>
      <c r="Q165" s="139">
        <v>0</v>
      </c>
      <c r="R165" s="139">
        <v>0</v>
      </c>
      <c r="S165" s="139">
        <v>0</v>
      </c>
      <c r="T165" s="139">
        <v>0</v>
      </c>
      <c r="U165" s="139">
        <v>0</v>
      </c>
      <c r="V165" s="139">
        <v>0</v>
      </c>
      <c r="W165" s="139">
        <v>0</v>
      </c>
      <c r="X165" s="139">
        <v>0</v>
      </c>
      <c r="Y165" s="139">
        <v>0</v>
      </c>
      <c r="Z165" s="139">
        <v>0</v>
      </c>
      <c r="AA165" s="139">
        <v>534320000</v>
      </c>
      <c r="AB165" s="139">
        <v>0</v>
      </c>
      <c r="AC165" s="139">
        <v>0</v>
      </c>
      <c r="AD165" s="139">
        <v>0</v>
      </c>
      <c r="AE165" s="139">
        <v>533860000</v>
      </c>
      <c r="AF165" s="139">
        <v>0</v>
      </c>
      <c r="AG165" s="139">
        <v>0</v>
      </c>
      <c r="AH165" s="139">
        <v>0</v>
      </c>
      <c r="AI165" s="139">
        <v>460000</v>
      </c>
      <c r="AJ165" s="140" t="s">
        <v>794</v>
      </c>
      <c r="AK165" s="138">
        <v>11040009</v>
      </c>
      <c r="AL165" s="114"/>
      <c r="AM165" s="113"/>
    </row>
    <row r="166" spans="1:39" ht="15">
      <c r="A166" s="109" t="str">
        <f>INDEX('Tabel 3.1'!$C$9:$C$579,MATCH(AK166,'Tabel 3.1'!$IV$9:$IV$579,0))&amp;" - "&amp;INDEX('Tabel 3.1'!$D$9:$D$579,MATCH(AK166,'Tabel 3.1'!$IV$9:$IV$579,0))</f>
        <v>Sydinvest - HøjrenteLande</v>
      </c>
      <c r="B166" s="138">
        <v>201412</v>
      </c>
      <c r="C166" s="138">
        <v>11040</v>
      </c>
      <c r="D166" s="138">
        <v>13</v>
      </c>
      <c r="E166" s="139">
        <v>5097661000</v>
      </c>
      <c r="F166" s="139">
        <v>358882000</v>
      </c>
      <c r="G166" s="139">
        <v>195532000</v>
      </c>
      <c r="H166" s="139">
        <v>163350000</v>
      </c>
      <c r="I166" s="139">
        <v>4714940000</v>
      </c>
      <c r="J166" s="139">
        <v>0</v>
      </c>
      <c r="K166" s="139">
        <v>4545636000</v>
      </c>
      <c r="L166" s="139">
        <v>169303000</v>
      </c>
      <c r="M166" s="139">
        <v>5331000</v>
      </c>
      <c r="N166" s="139">
        <v>0</v>
      </c>
      <c r="O166" s="139">
        <v>0</v>
      </c>
      <c r="P166" s="139">
        <v>5331000</v>
      </c>
      <c r="Q166" s="139">
        <v>0</v>
      </c>
      <c r="R166" s="139">
        <v>0</v>
      </c>
      <c r="S166" s="139">
        <v>0</v>
      </c>
      <c r="T166" s="139">
        <v>0</v>
      </c>
      <c r="U166" s="139">
        <v>0</v>
      </c>
      <c r="V166" s="139">
        <v>9529000</v>
      </c>
      <c r="W166" s="139">
        <v>0</v>
      </c>
      <c r="X166" s="139">
        <v>9529000</v>
      </c>
      <c r="Y166" s="139">
        <v>0</v>
      </c>
      <c r="Z166" s="139">
        <v>8979000</v>
      </c>
      <c r="AA166" s="139">
        <v>5097661000</v>
      </c>
      <c r="AB166" s="139">
        <v>0</v>
      </c>
      <c r="AC166" s="139">
        <v>0</v>
      </c>
      <c r="AD166" s="139">
        <v>0</v>
      </c>
      <c r="AE166" s="139">
        <v>4871645000</v>
      </c>
      <c r="AF166" s="139">
        <v>209712000</v>
      </c>
      <c r="AG166" s="139">
        <v>0</v>
      </c>
      <c r="AH166" s="139">
        <v>209712000</v>
      </c>
      <c r="AI166" s="139">
        <v>16304000</v>
      </c>
      <c r="AJ166" s="140" t="s">
        <v>794</v>
      </c>
      <c r="AK166" s="138">
        <v>11040013</v>
      </c>
      <c r="AL166" s="114"/>
      <c r="AM166" s="113"/>
    </row>
    <row r="167" spans="1:39" ht="15">
      <c r="A167" s="109" t="str">
        <f>INDEX('Tabel 3.1'!$C$9:$C$579,MATCH(AK167,'Tabel 3.1'!$IV$9:$IV$579,0))&amp;" - "&amp;INDEX('Tabel 3.1'!$D$9:$D$579,MATCH(AK167,'Tabel 3.1'!$IV$9:$IV$579,0))</f>
        <v>Sydinvest - USA Ligevægt &amp; Value</v>
      </c>
      <c r="B167" s="138">
        <v>201412</v>
      </c>
      <c r="C167" s="138">
        <v>11040</v>
      </c>
      <c r="D167" s="138">
        <v>14</v>
      </c>
      <c r="E167" s="139">
        <v>358883000</v>
      </c>
      <c r="F167" s="139">
        <v>6508000</v>
      </c>
      <c r="G167" s="139">
        <v>6508000</v>
      </c>
      <c r="H167" s="139">
        <v>0</v>
      </c>
      <c r="I167" s="139">
        <v>0</v>
      </c>
      <c r="J167" s="139">
        <v>0</v>
      </c>
      <c r="K167" s="139">
        <v>0</v>
      </c>
      <c r="L167" s="139">
        <v>0</v>
      </c>
      <c r="M167" s="139">
        <v>350931000</v>
      </c>
      <c r="N167" s="139">
        <v>0</v>
      </c>
      <c r="O167" s="139">
        <v>350595000</v>
      </c>
      <c r="P167" s="139">
        <v>336000</v>
      </c>
      <c r="Q167" s="139">
        <v>0</v>
      </c>
      <c r="R167" s="139">
        <v>0</v>
      </c>
      <c r="S167" s="139">
        <v>0</v>
      </c>
      <c r="T167" s="139">
        <v>0</v>
      </c>
      <c r="U167" s="139">
        <v>0</v>
      </c>
      <c r="V167" s="139">
        <v>0</v>
      </c>
      <c r="W167" s="139">
        <v>0</v>
      </c>
      <c r="X167" s="139">
        <v>0</v>
      </c>
      <c r="Y167" s="139">
        <v>0</v>
      </c>
      <c r="Z167" s="139">
        <v>1444000</v>
      </c>
      <c r="AA167" s="139">
        <v>358883000</v>
      </c>
      <c r="AB167" s="139">
        <v>0</v>
      </c>
      <c r="AC167" s="139">
        <v>0</v>
      </c>
      <c r="AD167" s="139">
        <v>0</v>
      </c>
      <c r="AE167" s="139">
        <v>357442000</v>
      </c>
      <c r="AF167" s="139">
        <v>0</v>
      </c>
      <c r="AG167" s="139">
        <v>0</v>
      </c>
      <c r="AH167" s="139">
        <v>0</v>
      </c>
      <c r="AI167" s="139">
        <v>1441000</v>
      </c>
      <c r="AJ167" s="140" t="s">
        <v>794</v>
      </c>
      <c r="AK167" s="138">
        <v>11040014</v>
      </c>
      <c r="AL167" s="114"/>
      <c r="AM167" s="113"/>
    </row>
    <row r="168" spans="1:39" ht="15">
      <c r="A168" s="109" t="str">
        <f>INDEX('Tabel 3.1'!$C$9:$C$579,MATCH(AK168,'Tabel 3.1'!$IV$9:$IV$579,0))&amp;" - "&amp;INDEX('Tabel 3.1'!$D$9:$D$579,MATCH(AK168,'Tabel 3.1'!$IV$9:$IV$579,0))</f>
        <v>Sydinvest - Virksomhedsobligationer HY</v>
      </c>
      <c r="B168" s="138">
        <v>201412</v>
      </c>
      <c r="C168" s="138">
        <v>11040</v>
      </c>
      <c r="D168" s="138">
        <v>15</v>
      </c>
      <c r="E168" s="139">
        <v>3059615000</v>
      </c>
      <c r="F168" s="139">
        <v>200369000</v>
      </c>
      <c r="G168" s="139">
        <v>105134000</v>
      </c>
      <c r="H168" s="139">
        <v>95235000</v>
      </c>
      <c r="I168" s="139">
        <v>2839354000</v>
      </c>
      <c r="J168" s="139">
        <v>74188000</v>
      </c>
      <c r="K168" s="139">
        <v>2700453000</v>
      </c>
      <c r="L168" s="139">
        <v>64713000</v>
      </c>
      <c r="M168" s="139">
        <v>3143000</v>
      </c>
      <c r="N168" s="139">
        <v>0</v>
      </c>
      <c r="O168" s="139">
        <v>0</v>
      </c>
      <c r="P168" s="139">
        <v>3143000</v>
      </c>
      <c r="Q168" s="139">
        <v>0</v>
      </c>
      <c r="R168" s="139">
        <v>0</v>
      </c>
      <c r="S168" s="139">
        <v>0</v>
      </c>
      <c r="T168" s="139">
        <v>0</v>
      </c>
      <c r="U168" s="139">
        <v>0</v>
      </c>
      <c r="V168" s="139">
        <v>11737000</v>
      </c>
      <c r="W168" s="139">
        <v>0</v>
      </c>
      <c r="X168" s="139">
        <v>11737000</v>
      </c>
      <c r="Y168" s="139">
        <v>0</v>
      </c>
      <c r="Z168" s="139">
        <v>5013000</v>
      </c>
      <c r="AA168" s="139">
        <v>3059615000</v>
      </c>
      <c r="AB168" s="139">
        <v>0</v>
      </c>
      <c r="AC168" s="139">
        <v>0</v>
      </c>
      <c r="AD168" s="139">
        <v>0</v>
      </c>
      <c r="AE168" s="139">
        <v>2924368000</v>
      </c>
      <c r="AF168" s="139">
        <v>122447000</v>
      </c>
      <c r="AG168" s="139">
        <v>0</v>
      </c>
      <c r="AH168" s="139">
        <v>122447000</v>
      </c>
      <c r="AI168" s="139">
        <v>12800000</v>
      </c>
      <c r="AJ168" s="140" t="s">
        <v>794</v>
      </c>
      <c r="AK168" s="138">
        <v>11040015</v>
      </c>
      <c r="AL168" s="114"/>
      <c r="AM168" s="113"/>
    </row>
    <row r="169" spans="1:39" ht="15">
      <c r="A169" s="109" t="str">
        <f>INDEX('Tabel 3.1'!$C$9:$C$579,MATCH(AK169,'Tabel 3.1'!$IV$9:$IV$579,0))&amp;" - "&amp;INDEX('Tabel 3.1'!$D$9:$D$579,MATCH(AK169,'Tabel 3.1'!$IV$9:$IV$579,0))</f>
        <v>Sydinvest - Dannebrog</v>
      </c>
      <c r="B169" s="138">
        <v>201412</v>
      </c>
      <c r="C169" s="138">
        <v>11040</v>
      </c>
      <c r="D169" s="138">
        <v>16</v>
      </c>
      <c r="E169" s="139">
        <v>10378959000</v>
      </c>
      <c r="F169" s="139">
        <v>17014000</v>
      </c>
      <c r="G169" s="139">
        <v>7205000</v>
      </c>
      <c r="H169" s="139">
        <v>9808000</v>
      </c>
      <c r="I169" s="139">
        <v>10351986000</v>
      </c>
      <c r="J169" s="139">
        <v>10178749000</v>
      </c>
      <c r="K169" s="139">
        <v>173237000</v>
      </c>
      <c r="L169" s="139">
        <v>0</v>
      </c>
      <c r="M169" s="139">
        <v>9959000</v>
      </c>
      <c r="N169" s="139">
        <v>0</v>
      </c>
      <c r="O169" s="139">
        <v>0</v>
      </c>
      <c r="P169" s="139">
        <v>9959000</v>
      </c>
      <c r="Q169" s="139">
        <v>0</v>
      </c>
      <c r="R169" s="139">
        <v>0</v>
      </c>
      <c r="S169" s="139">
        <v>0</v>
      </c>
      <c r="T169" s="139">
        <v>0</v>
      </c>
      <c r="U169" s="139">
        <v>0</v>
      </c>
      <c r="V169" s="139">
        <v>0</v>
      </c>
      <c r="W169" s="139">
        <v>0</v>
      </c>
      <c r="X169" s="139">
        <v>0</v>
      </c>
      <c r="Y169" s="139">
        <v>0</v>
      </c>
      <c r="Z169" s="139">
        <v>0</v>
      </c>
      <c r="AA169" s="139">
        <v>10378959000</v>
      </c>
      <c r="AB169" s="139">
        <v>0</v>
      </c>
      <c r="AC169" s="139">
        <v>0</v>
      </c>
      <c r="AD169" s="139">
        <v>0</v>
      </c>
      <c r="AE169" s="139">
        <v>10363226000</v>
      </c>
      <c r="AF169" s="139">
        <v>0</v>
      </c>
      <c r="AG169" s="139">
        <v>0</v>
      </c>
      <c r="AH169" s="139">
        <v>0</v>
      </c>
      <c r="AI169" s="139">
        <v>15733000</v>
      </c>
      <c r="AJ169" s="140" t="s">
        <v>794</v>
      </c>
      <c r="AK169" s="138">
        <v>11040016</v>
      </c>
      <c r="AL169" s="114"/>
      <c r="AM169" s="113"/>
    </row>
    <row r="170" spans="1:39" ht="15">
      <c r="A170" s="109" t="str">
        <f>INDEX('Tabel 3.1'!$C$9:$C$579,MATCH(AK170,'Tabel 3.1'!$IV$9:$IV$579,0))&amp;" - "&amp;INDEX('Tabel 3.1'!$D$9:$D$579,MATCH(AK170,'Tabel 3.1'!$IV$9:$IV$579,0))</f>
        <v>Sydinvest - HøjrenteLande Mix</v>
      </c>
      <c r="B170" s="138">
        <v>201412</v>
      </c>
      <c r="C170" s="138">
        <v>11040</v>
      </c>
      <c r="D170" s="138">
        <v>17</v>
      </c>
      <c r="E170" s="139">
        <v>2564393000</v>
      </c>
      <c r="F170" s="139">
        <v>176937000</v>
      </c>
      <c r="G170" s="139">
        <v>152497000</v>
      </c>
      <c r="H170" s="139">
        <v>24440000</v>
      </c>
      <c r="I170" s="139">
        <v>2352161000</v>
      </c>
      <c r="J170" s="139">
        <v>0</v>
      </c>
      <c r="K170" s="139">
        <v>2217005000</v>
      </c>
      <c r="L170" s="139">
        <v>135156000</v>
      </c>
      <c r="M170" s="139">
        <v>3281000</v>
      </c>
      <c r="N170" s="139">
        <v>0</v>
      </c>
      <c r="O170" s="139">
        <v>0</v>
      </c>
      <c r="P170" s="139">
        <v>3281000</v>
      </c>
      <c r="Q170" s="139">
        <v>0</v>
      </c>
      <c r="R170" s="139">
        <v>0</v>
      </c>
      <c r="S170" s="139">
        <v>0</v>
      </c>
      <c r="T170" s="139">
        <v>0</v>
      </c>
      <c r="U170" s="139">
        <v>0</v>
      </c>
      <c r="V170" s="139">
        <v>30214000</v>
      </c>
      <c r="W170" s="139">
        <v>0</v>
      </c>
      <c r="X170" s="139">
        <v>30214000</v>
      </c>
      <c r="Y170" s="139">
        <v>0</v>
      </c>
      <c r="Z170" s="139">
        <v>1801000</v>
      </c>
      <c r="AA170" s="139">
        <v>2564393000</v>
      </c>
      <c r="AB170" s="139">
        <v>0</v>
      </c>
      <c r="AC170" s="139">
        <v>0</v>
      </c>
      <c r="AD170" s="139">
        <v>0</v>
      </c>
      <c r="AE170" s="139">
        <v>2487392000</v>
      </c>
      <c r="AF170" s="139">
        <v>69071000</v>
      </c>
      <c r="AG170" s="139">
        <v>0</v>
      </c>
      <c r="AH170" s="139">
        <v>69071000</v>
      </c>
      <c r="AI170" s="139">
        <v>7930000</v>
      </c>
      <c r="AJ170" s="140" t="s">
        <v>794</v>
      </c>
      <c r="AK170" s="138">
        <v>11040017</v>
      </c>
      <c r="AL170" s="114"/>
      <c r="AM170" s="113"/>
    </row>
    <row r="171" spans="1:39" ht="15">
      <c r="A171" s="109" t="str">
        <f>INDEX('Tabel 3.1'!$C$9:$C$579,MATCH(AK171,'Tabel 3.1'!$IV$9:$IV$579,0))&amp;" - "&amp;INDEX('Tabel 3.1'!$D$9:$D$579,MATCH(AK171,'Tabel 3.1'!$IV$9:$IV$579,0))</f>
        <v>Sydinvest - BRIK</v>
      </c>
      <c r="B171" s="138">
        <v>201412</v>
      </c>
      <c r="C171" s="138">
        <v>11040</v>
      </c>
      <c r="D171" s="138">
        <v>19</v>
      </c>
      <c r="E171" s="139">
        <v>909330000</v>
      </c>
      <c r="F171" s="139">
        <v>16849000</v>
      </c>
      <c r="G171" s="139">
        <v>16849000</v>
      </c>
      <c r="H171" s="139">
        <v>0</v>
      </c>
      <c r="I171" s="139">
        <v>0</v>
      </c>
      <c r="J171" s="139">
        <v>0</v>
      </c>
      <c r="K171" s="139">
        <v>0</v>
      </c>
      <c r="L171" s="139">
        <v>0</v>
      </c>
      <c r="M171" s="139">
        <v>874772000</v>
      </c>
      <c r="N171" s="139">
        <v>0</v>
      </c>
      <c r="O171" s="139">
        <v>861592000</v>
      </c>
      <c r="P171" s="139">
        <v>1467000</v>
      </c>
      <c r="Q171" s="139">
        <v>11712000</v>
      </c>
      <c r="R171" s="139">
        <v>0</v>
      </c>
      <c r="S171" s="139">
        <v>13720000</v>
      </c>
      <c r="T171" s="139">
        <v>0</v>
      </c>
      <c r="U171" s="139">
        <v>13720000</v>
      </c>
      <c r="V171" s="139">
        <v>0</v>
      </c>
      <c r="W171" s="139">
        <v>0</v>
      </c>
      <c r="X171" s="139">
        <v>0</v>
      </c>
      <c r="Y171" s="139">
        <v>0</v>
      </c>
      <c r="Z171" s="139">
        <v>3990000</v>
      </c>
      <c r="AA171" s="139">
        <v>909330000</v>
      </c>
      <c r="AB171" s="139">
        <v>0</v>
      </c>
      <c r="AC171" s="139">
        <v>0</v>
      </c>
      <c r="AD171" s="139">
        <v>0</v>
      </c>
      <c r="AE171" s="139">
        <v>903951000</v>
      </c>
      <c r="AF171" s="139">
        <v>0</v>
      </c>
      <c r="AG171" s="139">
        <v>0</v>
      </c>
      <c r="AH171" s="139">
        <v>0</v>
      </c>
      <c r="AI171" s="139">
        <v>5379000</v>
      </c>
      <c r="AJ171" s="140" t="s">
        <v>794</v>
      </c>
      <c r="AK171" s="138">
        <v>11040019</v>
      </c>
      <c r="AL171" s="114"/>
      <c r="AM171" s="113"/>
    </row>
    <row r="172" spans="1:39" ht="15">
      <c r="A172" s="109" t="str">
        <f>INDEX('Tabel 3.1'!$C$9:$C$579,MATCH(AK172,'Tabel 3.1'!$IV$9:$IV$579,0))&amp;" - "&amp;INDEX('Tabel 3.1'!$D$9:$D$579,MATCH(AK172,'Tabel 3.1'!$IV$9:$IV$579,0))</f>
        <v>Sydinvest - Fonde</v>
      </c>
      <c r="B172" s="138">
        <v>201412</v>
      </c>
      <c r="C172" s="138">
        <v>11040</v>
      </c>
      <c r="D172" s="138">
        <v>20</v>
      </c>
      <c r="E172" s="139">
        <v>544988000</v>
      </c>
      <c r="F172" s="139">
        <v>8781000</v>
      </c>
      <c r="G172" s="139">
        <v>8781000</v>
      </c>
      <c r="H172" s="139">
        <v>0</v>
      </c>
      <c r="I172" s="139">
        <v>535674000</v>
      </c>
      <c r="J172" s="139">
        <v>535674000</v>
      </c>
      <c r="K172" s="139">
        <v>0</v>
      </c>
      <c r="L172" s="139">
        <v>0</v>
      </c>
      <c r="M172" s="139">
        <v>533000</v>
      </c>
      <c r="N172" s="139">
        <v>0</v>
      </c>
      <c r="O172" s="139">
        <v>0</v>
      </c>
      <c r="P172" s="139">
        <v>533000</v>
      </c>
      <c r="Q172" s="139">
        <v>0</v>
      </c>
      <c r="R172" s="139">
        <v>0</v>
      </c>
      <c r="S172" s="139">
        <v>0</v>
      </c>
      <c r="T172" s="139">
        <v>0</v>
      </c>
      <c r="U172" s="139">
        <v>0</v>
      </c>
      <c r="V172" s="139">
        <v>0</v>
      </c>
      <c r="W172" s="139">
        <v>0</v>
      </c>
      <c r="X172" s="139">
        <v>0</v>
      </c>
      <c r="Y172" s="139">
        <v>0</v>
      </c>
      <c r="Z172" s="139">
        <v>0</v>
      </c>
      <c r="AA172" s="139">
        <v>544988000</v>
      </c>
      <c r="AB172" s="139">
        <v>0</v>
      </c>
      <c r="AC172" s="139">
        <v>0</v>
      </c>
      <c r="AD172" s="139">
        <v>0</v>
      </c>
      <c r="AE172" s="139">
        <v>544480000</v>
      </c>
      <c r="AF172" s="139">
        <v>0</v>
      </c>
      <c r="AG172" s="139">
        <v>0</v>
      </c>
      <c r="AH172" s="139">
        <v>0</v>
      </c>
      <c r="AI172" s="139">
        <v>508000</v>
      </c>
      <c r="AJ172" s="140" t="s">
        <v>794</v>
      </c>
      <c r="AK172" s="138">
        <v>11040020</v>
      </c>
      <c r="AL172" s="114"/>
      <c r="AM172" s="113"/>
    </row>
    <row r="173" spans="1:39" ht="15">
      <c r="A173" s="109" t="str">
        <f>INDEX('Tabel 3.1'!$C$9:$C$579,MATCH(AK173,'Tabel 3.1'!$IV$9:$IV$579,0))&amp;" - "&amp;INDEX('Tabel 3.1'!$D$9:$D$579,MATCH(AK173,'Tabel 3.1'!$IV$9:$IV$579,0))</f>
        <v>Sydinvest - HøjrenteLande Valuta</v>
      </c>
      <c r="B173" s="138">
        <v>201412</v>
      </c>
      <c r="C173" s="138">
        <v>11040</v>
      </c>
      <c r="D173" s="138">
        <v>21</v>
      </c>
      <c r="E173" s="139">
        <v>2055724000</v>
      </c>
      <c r="F173" s="139">
        <v>156711000</v>
      </c>
      <c r="G173" s="139">
        <v>156711000</v>
      </c>
      <c r="H173" s="139">
        <v>0</v>
      </c>
      <c r="I173" s="139">
        <v>1867344000</v>
      </c>
      <c r="J173" s="139">
        <v>0</v>
      </c>
      <c r="K173" s="139">
        <v>1735803000</v>
      </c>
      <c r="L173" s="139">
        <v>131541000</v>
      </c>
      <c r="M173" s="139">
        <v>2367000</v>
      </c>
      <c r="N173" s="139">
        <v>0</v>
      </c>
      <c r="O173" s="139">
        <v>0</v>
      </c>
      <c r="P173" s="139">
        <v>2367000</v>
      </c>
      <c r="Q173" s="139">
        <v>0</v>
      </c>
      <c r="R173" s="139">
        <v>0</v>
      </c>
      <c r="S173" s="139">
        <v>0</v>
      </c>
      <c r="T173" s="139">
        <v>0</v>
      </c>
      <c r="U173" s="139">
        <v>0</v>
      </c>
      <c r="V173" s="139">
        <v>28204000</v>
      </c>
      <c r="W173" s="139">
        <v>0</v>
      </c>
      <c r="X173" s="139">
        <v>28204000</v>
      </c>
      <c r="Y173" s="139">
        <v>0</v>
      </c>
      <c r="Z173" s="139">
        <v>1098000</v>
      </c>
      <c r="AA173" s="139">
        <v>2055724000</v>
      </c>
      <c r="AB173" s="139">
        <v>0</v>
      </c>
      <c r="AC173" s="139">
        <v>0</v>
      </c>
      <c r="AD173" s="139">
        <v>0</v>
      </c>
      <c r="AE173" s="139">
        <v>2031252000</v>
      </c>
      <c r="AF173" s="139">
        <v>18040000</v>
      </c>
      <c r="AG173" s="139">
        <v>0</v>
      </c>
      <c r="AH173" s="139">
        <v>18040000</v>
      </c>
      <c r="AI173" s="139">
        <v>6432000</v>
      </c>
      <c r="AJ173" s="140" t="s">
        <v>794</v>
      </c>
      <c r="AK173" s="138">
        <v>11040021</v>
      </c>
      <c r="AL173" s="114"/>
      <c r="AM173" s="113"/>
    </row>
    <row r="174" spans="1:39" ht="15">
      <c r="A174" s="109" t="str">
        <f>INDEX('Tabel 3.1'!$C$9:$C$579,MATCH(AK174,'Tabel 3.1'!$IV$9:$IV$579,0))&amp;" - "&amp;INDEX('Tabel 3.1'!$D$9:$D$579,MATCH(AK174,'Tabel 3.1'!$IV$9:$IV$579,0))</f>
        <v>Sydinvest - HøjrenteLande Akkumulerende</v>
      </c>
      <c r="B174" s="138">
        <v>201412</v>
      </c>
      <c r="C174" s="138">
        <v>11040</v>
      </c>
      <c r="D174" s="138">
        <v>22</v>
      </c>
      <c r="E174" s="139">
        <v>655918000</v>
      </c>
      <c r="F174" s="139">
        <v>49586000</v>
      </c>
      <c r="G174" s="139">
        <v>37796000</v>
      </c>
      <c r="H174" s="139">
        <v>11790000</v>
      </c>
      <c r="I174" s="139">
        <v>601311000</v>
      </c>
      <c r="J174" s="139">
        <v>0</v>
      </c>
      <c r="K174" s="139">
        <v>579255000</v>
      </c>
      <c r="L174" s="139">
        <v>22056000</v>
      </c>
      <c r="M174" s="139">
        <v>710000</v>
      </c>
      <c r="N174" s="139">
        <v>0</v>
      </c>
      <c r="O174" s="139">
        <v>0</v>
      </c>
      <c r="P174" s="139">
        <v>710000</v>
      </c>
      <c r="Q174" s="139">
        <v>0</v>
      </c>
      <c r="R174" s="139">
        <v>0</v>
      </c>
      <c r="S174" s="139">
        <v>0</v>
      </c>
      <c r="T174" s="139">
        <v>0</v>
      </c>
      <c r="U174" s="139">
        <v>0</v>
      </c>
      <c r="V174" s="139">
        <v>3596000</v>
      </c>
      <c r="W174" s="139">
        <v>0</v>
      </c>
      <c r="X174" s="139">
        <v>3596000</v>
      </c>
      <c r="Y174" s="139">
        <v>0</v>
      </c>
      <c r="Z174" s="139">
        <v>715000</v>
      </c>
      <c r="AA174" s="139">
        <v>655918000</v>
      </c>
      <c r="AB174" s="139">
        <v>0</v>
      </c>
      <c r="AC174" s="139">
        <v>0</v>
      </c>
      <c r="AD174" s="139">
        <v>0</v>
      </c>
      <c r="AE174" s="139">
        <v>623850000</v>
      </c>
      <c r="AF174" s="139">
        <v>29885000</v>
      </c>
      <c r="AG174" s="139">
        <v>0</v>
      </c>
      <c r="AH174" s="139">
        <v>29885000</v>
      </c>
      <c r="AI174" s="139">
        <v>2184000</v>
      </c>
      <c r="AJ174" s="140" t="s">
        <v>794</v>
      </c>
      <c r="AK174" s="138">
        <v>11040022</v>
      </c>
      <c r="AL174" s="114"/>
      <c r="AM174" s="113"/>
    </row>
    <row r="175" spans="1:39" ht="15">
      <c r="A175" s="109" t="str">
        <f>INDEX('Tabel 3.1'!$C$9:$C$579,MATCH(AK175,'Tabel 3.1'!$IV$9:$IV$579,0))&amp;" - "&amp;INDEX('Tabel 3.1'!$D$9:$D$579,MATCH(AK175,'Tabel 3.1'!$IV$9:$IV$579,0))</f>
        <v>Sydinvest - BRIK Akkumulerende</v>
      </c>
      <c r="B175" s="138">
        <v>201412</v>
      </c>
      <c r="C175" s="138">
        <v>11040</v>
      </c>
      <c r="D175" s="138">
        <v>23</v>
      </c>
      <c r="E175" s="139">
        <v>339304000</v>
      </c>
      <c r="F175" s="139">
        <v>11689000</v>
      </c>
      <c r="G175" s="139">
        <v>11689000</v>
      </c>
      <c r="H175" s="139">
        <v>0</v>
      </c>
      <c r="I175" s="139">
        <v>0</v>
      </c>
      <c r="J175" s="139">
        <v>0</v>
      </c>
      <c r="K175" s="139">
        <v>0</v>
      </c>
      <c r="L175" s="139">
        <v>0</v>
      </c>
      <c r="M175" s="139">
        <v>321074000</v>
      </c>
      <c r="N175" s="139">
        <v>0</v>
      </c>
      <c r="O175" s="139">
        <v>316404000</v>
      </c>
      <c r="P175" s="139">
        <v>493000</v>
      </c>
      <c r="Q175" s="139">
        <v>4178000</v>
      </c>
      <c r="R175" s="139">
        <v>0</v>
      </c>
      <c r="S175" s="139">
        <v>5099000</v>
      </c>
      <c r="T175" s="139">
        <v>0</v>
      </c>
      <c r="U175" s="139">
        <v>5099000</v>
      </c>
      <c r="V175" s="139">
        <v>0</v>
      </c>
      <c r="W175" s="139">
        <v>0</v>
      </c>
      <c r="X175" s="139">
        <v>0</v>
      </c>
      <c r="Y175" s="139">
        <v>0</v>
      </c>
      <c r="Z175" s="139">
        <v>1442000</v>
      </c>
      <c r="AA175" s="139">
        <v>339304000</v>
      </c>
      <c r="AB175" s="139">
        <v>0</v>
      </c>
      <c r="AC175" s="139">
        <v>0</v>
      </c>
      <c r="AD175" s="139">
        <v>0</v>
      </c>
      <c r="AE175" s="139">
        <v>338104000</v>
      </c>
      <c r="AF175" s="139">
        <v>0</v>
      </c>
      <c r="AG175" s="139">
        <v>0</v>
      </c>
      <c r="AH175" s="139">
        <v>0</v>
      </c>
      <c r="AI175" s="139">
        <v>1199000</v>
      </c>
      <c r="AJ175" s="140" t="s">
        <v>794</v>
      </c>
      <c r="AK175" s="138">
        <v>11040023</v>
      </c>
      <c r="AL175" s="114"/>
      <c r="AM175" s="113"/>
    </row>
    <row r="176" spans="1:39" ht="15">
      <c r="A176" s="109" t="str">
        <f>INDEX('Tabel 3.1'!$C$9:$C$579,MATCH(AK176,'Tabel 3.1'!$IV$9:$IV$579,0))&amp;" - "&amp;INDEX('Tabel 3.1'!$D$9:$D$579,MATCH(AK176,'Tabel 3.1'!$IV$9:$IV$579,0))</f>
        <v>Sydinvest - HøjrenteLande Lokal Valuta</v>
      </c>
      <c r="B176" s="138">
        <v>201412</v>
      </c>
      <c r="C176" s="138">
        <v>11040</v>
      </c>
      <c r="D176" s="138">
        <v>24</v>
      </c>
      <c r="E176" s="139">
        <v>1621966000</v>
      </c>
      <c r="F176" s="139">
        <v>149968000</v>
      </c>
      <c r="G176" s="139">
        <v>149968000</v>
      </c>
      <c r="H176" s="139">
        <v>0</v>
      </c>
      <c r="I176" s="139">
        <v>1448318000</v>
      </c>
      <c r="J176" s="139">
        <v>0</v>
      </c>
      <c r="K176" s="139">
        <v>1348858000</v>
      </c>
      <c r="L176" s="139">
        <v>99460000</v>
      </c>
      <c r="M176" s="139">
        <v>1397000</v>
      </c>
      <c r="N176" s="139">
        <v>0</v>
      </c>
      <c r="O176" s="139">
        <v>0</v>
      </c>
      <c r="P176" s="139">
        <v>1397000</v>
      </c>
      <c r="Q176" s="139">
        <v>0</v>
      </c>
      <c r="R176" s="139">
        <v>0</v>
      </c>
      <c r="S176" s="139">
        <v>0</v>
      </c>
      <c r="T176" s="139">
        <v>0</v>
      </c>
      <c r="U176" s="139">
        <v>0</v>
      </c>
      <c r="V176" s="139">
        <v>22028000</v>
      </c>
      <c r="W176" s="139">
        <v>0</v>
      </c>
      <c r="X176" s="139">
        <v>22028000</v>
      </c>
      <c r="Y176" s="139">
        <v>0</v>
      </c>
      <c r="Z176" s="139">
        <v>255000</v>
      </c>
      <c r="AA176" s="139">
        <v>1621966000</v>
      </c>
      <c r="AB176" s="139">
        <v>0</v>
      </c>
      <c r="AC176" s="139">
        <v>0</v>
      </c>
      <c r="AD176" s="139">
        <v>0</v>
      </c>
      <c r="AE176" s="139">
        <v>1604830000</v>
      </c>
      <c r="AF176" s="139">
        <v>12227000</v>
      </c>
      <c r="AG176" s="139">
        <v>0</v>
      </c>
      <c r="AH176" s="139">
        <v>12227000</v>
      </c>
      <c r="AI176" s="139">
        <v>4908000</v>
      </c>
      <c r="AJ176" s="140" t="s">
        <v>794</v>
      </c>
      <c r="AK176" s="138">
        <v>11040024</v>
      </c>
      <c r="AL176" s="114"/>
      <c r="AM176" s="113"/>
    </row>
    <row r="177" spans="1:39" ht="15">
      <c r="A177" s="109" t="str">
        <f>INDEX('Tabel 3.1'!$C$9:$C$579,MATCH(AK177,'Tabel 3.1'!$IV$9:$IV$579,0))&amp;" - "&amp;INDEX('Tabel 3.1'!$D$9:$D$579,MATCH(AK177,'Tabel 3.1'!$IV$9:$IV$579,0))</f>
        <v>Sydinvest - Tyskland</v>
      </c>
      <c r="B177" s="138">
        <v>201412</v>
      </c>
      <c r="C177" s="138">
        <v>11040</v>
      </c>
      <c r="D177" s="138">
        <v>25</v>
      </c>
      <c r="E177" s="139">
        <v>758815000</v>
      </c>
      <c r="F177" s="139">
        <v>509000</v>
      </c>
      <c r="G177" s="139">
        <v>509000</v>
      </c>
      <c r="H177" s="139">
        <v>0</v>
      </c>
      <c r="I177" s="139">
        <v>0</v>
      </c>
      <c r="J177" s="139">
        <v>0</v>
      </c>
      <c r="K177" s="139">
        <v>0</v>
      </c>
      <c r="L177" s="139">
        <v>0</v>
      </c>
      <c r="M177" s="139">
        <v>751639000</v>
      </c>
      <c r="N177" s="139">
        <v>0</v>
      </c>
      <c r="O177" s="139">
        <v>750636000</v>
      </c>
      <c r="P177" s="139">
        <v>1003000</v>
      </c>
      <c r="Q177" s="139">
        <v>0</v>
      </c>
      <c r="R177" s="139">
        <v>0</v>
      </c>
      <c r="S177" s="139">
        <v>6664000</v>
      </c>
      <c r="T177" s="139">
        <v>6350000</v>
      </c>
      <c r="U177" s="139">
        <v>314000</v>
      </c>
      <c r="V177" s="139">
        <v>0</v>
      </c>
      <c r="W177" s="139">
        <v>0</v>
      </c>
      <c r="X177" s="139">
        <v>0</v>
      </c>
      <c r="Y177" s="139">
        <v>0</v>
      </c>
      <c r="Z177" s="139">
        <v>2000</v>
      </c>
      <c r="AA177" s="139">
        <v>758815000</v>
      </c>
      <c r="AB177" s="139">
        <v>0</v>
      </c>
      <c r="AC177" s="139">
        <v>0</v>
      </c>
      <c r="AD177" s="139">
        <v>0</v>
      </c>
      <c r="AE177" s="139">
        <v>754559000</v>
      </c>
      <c r="AF177" s="139">
        <v>0</v>
      </c>
      <c r="AG177" s="139">
        <v>0</v>
      </c>
      <c r="AH177" s="139">
        <v>0</v>
      </c>
      <c r="AI177" s="139">
        <v>4256000</v>
      </c>
      <c r="AJ177" s="140" t="s">
        <v>794</v>
      </c>
      <c r="AK177" s="138">
        <v>11040025</v>
      </c>
      <c r="AL177" s="114"/>
      <c r="AM177" s="113"/>
    </row>
    <row r="178" spans="1:39" ht="15">
      <c r="A178" s="109" t="str">
        <f>INDEX('Tabel 3.1'!$C$9:$C$579,MATCH(AK178,'Tabel 3.1'!$IV$9:$IV$579,0))&amp;" - "&amp;INDEX('Tabel 3.1'!$D$9:$D$579,MATCH(AK178,'Tabel 3.1'!$IV$9:$IV$579,0))</f>
        <v>Sydinvest - Fjernøsten Akkumulerende</v>
      </c>
      <c r="B178" s="138">
        <v>201412</v>
      </c>
      <c r="C178" s="138">
        <v>11040</v>
      </c>
      <c r="D178" s="138">
        <v>26</v>
      </c>
      <c r="E178" s="139">
        <v>307390000</v>
      </c>
      <c r="F178" s="139">
        <v>17210000</v>
      </c>
      <c r="G178" s="139">
        <v>17210000</v>
      </c>
      <c r="H178" s="139">
        <v>0</v>
      </c>
      <c r="I178" s="139">
        <v>0</v>
      </c>
      <c r="J178" s="139">
        <v>0</v>
      </c>
      <c r="K178" s="139">
        <v>0</v>
      </c>
      <c r="L178" s="139">
        <v>0</v>
      </c>
      <c r="M178" s="139">
        <v>285329000</v>
      </c>
      <c r="N178" s="139">
        <v>0</v>
      </c>
      <c r="O178" s="139">
        <v>285058000</v>
      </c>
      <c r="P178" s="139">
        <v>271000</v>
      </c>
      <c r="Q178" s="139">
        <v>0</v>
      </c>
      <c r="R178" s="139">
        <v>0</v>
      </c>
      <c r="S178" s="139">
        <v>0</v>
      </c>
      <c r="T178" s="139">
        <v>0</v>
      </c>
      <c r="U178" s="139">
        <v>0</v>
      </c>
      <c r="V178" s="139">
        <v>25000</v>
      </c>
      <c r="W178" s="139">
        <v>25000</v>
      </c>
      <c r="X178" s="139">
        <v>0</v>
      </c>
      <c r="Y178" s="139">
        <v>0</v>
      </c>
      <c r="Z178" s="139">
        <v>4825000</v>
      </c>
      <c r="AA178" s="139">
        <v>307390000</v>
      </c>
      <c r="AB178" s="139">
        <v>0</v>
      </c>
      <c r="AC178" s="139">
        <v>0</v>
      </c>
      <c r="AD178" s="139">
        <v>0</v>
      </c>
      <c r="AE178" s="139">
        <v>301725000</v>
      </c>
      <c r="AF178" s="139">
        <v>0</v>
      </c>
      <c r="AG178" s="139">
        <v>0</v>
      </c>
      <c r="AH178" s="139">
        <v>0</v>
      </c>
      <c r="AI178" s="139">
        <v>5665000</v>
      </c>
      <c r="AJ178" s="140" t="s">
        <v>794</v>
      </c>
      <c r="AK178" s="138">
        <v>11040026</v>
      </c>
      <c r="AL178" s="114"/>
      <c r="AM178" s="113"/>
    </row>
    <row r="179" spans="1:39" ht="15">
      <c r="A179" s="109" t="str">
        <f>INDEX('Tabel 3.1'!$C$9:$C$579,MATCH(AK179,'Tabel 3.1'!$IV$9:$IV$579,0))&amp;" - "&amp;INDEX('Tabel 3.1'!$D$9:$D$579,MATCH(AK179,'Tabel 3.1'!$IV$9:$IV$579,0))</f>
        <v>Sydinvest - Afrika</v>
      </c>
      <c r="B179" s="138">
        <v>201412</v>
      </c>
      <c r="C179" s="138">
        <v>11040</v>
      </c>
      <c r="D179" s="138">
        <v>27</v>
      </c>
      <c r="E179" s="139">
        <v>240200000</v>
      </c>
      <c r="F179" s="139">
        <v>7576000</v>
      </c>
      <c r="G179" s="139">
        <v>7576000</v>
      </c>
      <c r="H179" s="139">
        <v>0</v>
      </c>
      <c r="I179" s="139">
        <v>0</v>
      </c>
      <c r="J179" s="139">
        <v>0</v>
      </c>
      <c r="K179" s="139">
        <v>0</v>
      </c>
      <c r="L179" s="139">
        <v>0</v>
      </c>
      <c r="M179" s="139">
        <v>232443000</v>
      </c>
      <c r="N179" s="139">
        <v>0</v>
      </c>
      <c r="O179" s="139">
        <v>232181000</v>
      </c>
      <c r="P179" s="139">
        <v>262000</v>
      </c>
      <c r="Q179" s="139">
        <v>0</v>
      </c>
      <c r="R179" s="139">
        <v>0</v>
      </c>
      <c r="S179" s="139">
        <v>0</v>
      </c>
      <c r="T179" s="139">
        <v>0</v>
      </c>
      <c r="U179" s="139">
        <v>0</v>
      </c>
      <c r="V179" s="139">
        <v>0</v>
      </c>
      <c r="W179" s="139">
        <v>0</v>
      </c>
      <c r="X179" s="139">
        <v>0</v>
      </c>
      <c r="Y179" s="139">
        <v>0</v>
      </c>
      <c r="Z179" s="139">
        <v>181000</v>
      </c>
      <c r="AA179" s="139">
        <v>240200000</v>
      </c>
      <c r="AB179" s="139">
        <v>0</v>
      </c>
      <c r="AC179" s="139">
        <v>0</v>
      </c>
      <c r="AD179" s="139">
        <v>0</v>
      </c>
      <c r="AE179" s="139">
        <v>239211000</v>
      </c>
      <c r="AF179" s="139">
        <v>0</v>
      </c>
      <c r="AG179" s="139">
        <v>0</v>
      </c>
      <c r="AH179" s="139">
        <v>0</v>
      </c>
      <c r="AI179" s="139">
        <v>989000</v>
      </c>
      <c r="AJ179" s="140" t="s">
        <v>794</v>
      </c>
      <c r="AK179" s="138">
        <v>11040027</v>
      </c>
      <c r="AL179" s="114"/>
      <c r="AM179" s="113"/>
    </row>
    <row r="180" spans="1:39" ht="15">
      <c r="A180" s="109" t="str">
        <f>INDEX('Tabel 3.1'!$C$9:$C$579,MATCH(AK180,'Tabel 3.1'!$IV$9:$IV$579,0))&amp;" - "&amp;INDEX('Tabel 3.1'!$D$9:$D$579,MATCH(AK180,'Tabel 3.1'!$IV$9:$IV$579,0))</f>
        <v>Sydinvest - SCANDI</v>
      </c>
      <c r="B180" s="138">
        <v>201412</v>
      </c>
      <c r="C180" s="138">
        <v>11040</v>
      </c>
      <c r="D180" s="138">
        <v>28</v>
      </c>
      <c r="E180" s="139">
        <v>257833000</v>
      </c>
      <c r="F180" s="139">
        <v>277000</v>
      </c>
      <c r="G180" s="139">
        <v>277000</v>
      </c>
      <c r="H180" s="139">
        <v>0</v>
      </c>
      <c r="I180" s="139">
        <v>0</v>
      </c>
      <c r="J180" s="139">
        <v>0</v>
      </c>
      <c r="K180" s="139">
        <v>0</v>
      </c>
      <c r="L180" s="139">
        <v>0</v>
      </c>
      <c r="M180" s="139">
        <v>257512000</v>
      </c>
      <c r="N180" s="139">
        <v>86401000</v>
      </c>
      <c r="O180" s="139">
        <v>170852000</v>
      </c>
      <c r="P180" s="139">
        <v>301000</v>
      </c>
      <c r="Q180" s="139">
        <v>-43000</v>
      </c>
      <c r="R180" s="139">
        <v>0</v>
      </c>
      <c r="S180" s="139">
        <v>0</v>
      </c>
      <c r="T180" s="139">
        <v>0</v>
      </c>
      <c r="U180" s="139">
        <v>0</v>
      </c>
      <c r="V180" s="139">
        <v>0</v>
      </c>
      <c r="W180" s="139">
        <v>0</v>
      </c>
      <c r="X180" s="139">
        <v>0</v>
      </c>
      <c r="Y180" s="139">
        <v>0</v>
      </c>
      <c r="Z180" s="139">
        <v>44000</v>
      </c>
      <c r="AA180" s="139">
        <v>257833000</v>
      </c>
      <c r="AB180" s="139">
        <v>0</v>
      </c>
      <c r="AC180" s="139">
        <v>0</v>
      </c>
      <c r="AD180" s="139">
        <v>0</v>
      </c>
      <c r="AE180" s="139">
        <v>256939000</v>
      </c>
      <c r="AF180" s="139">
        <v>0</v>
      </c>
      <c r="AG180" s="139">
        <v>0</v>
      </c>
      <c r="AH180" s="139">
        <v>0</v>
      </c>
      <c r="AI180" s="139">
        <v>894000</v>
      </c>
      <c r="AJ180" s="140" t="s">
        <v>794</v>
      </c>
      <c r="AK180" s="138">
        <v>11040028</v>
      </c>
      <c r="AL180" s="114"/>
      <c r="AM180" s="113"/>
    </row>
    <row r="181" spans="1:39" ht="15">
      <c r="A181" s="109" t="str">
        <f>INDEX('Tabel 3.1'!$C$9:$C$579,MATCH(AK181,'Tabel 3.1'!$IV$9:$IV$579,0))&amp;" - "&amp;INDEX('Tabel 3.1'!$D$9:$D$579,MATCH(AK181,'Tabel 3.1'!$IV$9:$IV$579,0))</f>
        <v>Sydinvest - Virksomhedsobligationer HY Akkumulerende</v>
      </c>
      <c r="B181" s="138">
        <v>201412</v>
      </c>
      <c r="C181" s="138">
        <v>11040</v>
      </c>
      <c r="D181" s="138">
        <v>29</v>
      </c>
      <c r="E181" s="139">
        <v>515177000</v>
      </c>
      <c r="F181" s="139">
        <v>25534000</v>
      </c>
      <c r="G181" s="139">
        <v>14674000</v>
      </c>
      <c r="H181" s="139">
        <v>10860000</v>
      </c>
      <c r="I181" s="139">
        <v>487755000</v>
      </c>
      <c r="J181" s="139">
        <v>8069000</v>
      </c>
      <c r="K181" s="139">
        <v>472708000</v>
      </c>
      <c r="L181" s="139">
        <v>6978000</v>
      </c>
      <c r="M181" s="139">
        <v>335000</v>
      </c>
      <c r="N181" s="139">
        <v>0</v>
      </c>
      <c r="O181" s="139">
        <v>0</v>
      </c>
      <c r="P181" s="139">
        <v>335000</v>
      </c>
      <c r="Q181" s="139">
        <v>0</v>
      </c>
      <c r="R181" s="139">
        <v>0</v>
      </c>
      <c r="S181" s="139">
        <v>0</v>
      </c>
      <c r="T181" s="139">
        <v>0</v>
      </c>
      <c r="U181" s="139">
        <v>0</v>
      </c>
      <c r="V181" s="139">
        <v>824000</v>
      </c>
      <c r="W181" s="139">
        <v>0</v>
      </c>
      <c r="X181" s="139">
        <v>824000</v>
      </c>
      <c r="Y181" s="139">
        <v>0</v>
      </c>
      <c r="Z181" s="139">
        <v>729000</v>
      </c>
      <c r="AA181" s="139">
        <v>515177000</v>
      </c>
      <c r="AB181" s="139">
        <v>0</v>
      </c>
      <c r="AC181" s="139">
        <v>0</v>
      </c>
      <c r="AD181" s="139">
        <v>0</v>
      </c>
      <c r="AE181" s="139">
        <v>494690000</v>
      </c>
      <c r="AF181" s="139">
        <v>18562000</v>
      </c>
      <c r="AG181" s="139">
        <v>0</v>
      </c>
      <c r="AH181" s="139">
        <v>18562000</v>
      </c>
      <c r="AI181" s="139">
        <v>1925000</v>
      </c>
      <c r="AJ181" s="140" t="s">
        <v>794</v>
      </c>
      <c r="AK181" s="138">
        <v>11040029</v>
      </c>
      <c r="AL181" s="114"/>
      <c r="AM181" s="113"/>
    </row>
    <row r="182" spans="1:39" ht="15">
      <c r="A182" s="109" t="str">
        <f>INDEX('Tabel 3.1'!$C$9:$C$579,MATCH(AK182,'Tabel 3.1'!$IV$9:$IV$579,0))&amp;" - "&amp;INDEX('Tabel 3.1'!$D$9:$D$579,MATCH(AK182,'Tabel 3.1'!$IV$9:$IV$579,0))</f>
        <v>Sydinvest - HøjrenteLande Long/Short Akkumulerende</v>
      </c>
      <c r="B182" s="138">
        <v>201412</v>
      </c>
      <c r="C182" s="138">
        <v>11040</v>
      </c>
      <c r="D182" s="138">
        <v>31</v>
      </c>
      <c r="E182" s="139">
        <v>499451000</v>
      </c>
      <c r="F182" s="139">
        <v>61154000</v>
      </c>
      <c r="G182" s="139">
        <v>61154000</v>
      </c>
      <c r="H182" s="139">
        <v>0</v>
      </c>
      <c r="I182" s="139">
        <v>429199000</v>
      </c>
      <c r="J182" s="139">
        <v>0</v>
      </c>
      <c r="K182" s="139">
        <v>423276000</v>
      </c>
      <c r="L182" s="139">
        <v>5923000</v>
      </c>
      <c r="M182" s="139">
        <v>591000</v>
      </c>
      <c r="N182" s="139">
        <v>0</v>
      </c>
      <c r="O182" s="139">
        <v>0</v>
      </c>
      <c r="P182" s="139">
        <v>591000</v>
      </c>
      <c r="Q182" s="139">
        <v>0</v>
      </c>
      <c r="R182" s="139">
        <v>0</v>
      </c>
      <c r="S182" s="139">
        <v>0</v>
      </c>
      <c r="T182" s="139">
        <v>0</v>
      </c>
      <c r="U182" s="139">
        <v>0</v>
      </c>
      <c r="V182" s="139">
        <v>7492000</v>
      </c>
      <c r="W182" s="139">
        <v>0</v>
      </c>
      <c r="X182" s="139">
        <v>7492000</v>
      </c>
      <c r="Y182" s="139">
        <v>0</v>
      </c>
      <c r="Z182" s="139">
        <v>1015000</v>
      </c>
      <c r="AA182" s="139">
        <v>499451000</v>
      </c>
      <c r="AB182" s="139">
        <v>0</v>
      </c>
      <c r="AC182" s="139">
        <v>0</v>
      </c>
      <c r="AD182" s="139">
        <v>0</v>
      </c>
      <c r="AE182" s="139">
        <v>474950000</v>
      </c>
      <c r="AF182" s="139">
        <v>18378000</v>
      </c>
      <c r="AG182" s="139">
        <v>0</v>
      </c>
      <c r="AH182" s="139">
        <v>18378000</v>
      </c>
      <c r="AI182" s="139">
        <v>6124000</v>
      </c>
      <c r="AJ182" s="140" t="s">
        <v>794</v>
      </c>
      <c r="AK182" s="138">
        <v>11040031</v>
      </c>
      <c r="AL182" s="114"/>
      <c r="AM182" s="113"/>
    </row>
    <row r="183" spans="1:39" ht="15">
      <c r="A183" s="109" t="str">
        <f>INDEX('Tabel 3.1'!$C$9:$C$579,MATCH(AK183,'Tabel 3.1'!$IV$9:$IV$579,0))&amp;" - "&amp;INDEX('Tabel 3.1'!$D$9:$D$579,MATCH(AK183,'Tabel 3.1'!$IV$9:$IV$579,0))</f>
        <v>Sydinvest - Dannebrog Akkumulerende</v>
      </c>
      <c r="B183" s="138">
        <v>201412</v>
      </c>
      <c r="C183" s="138">
        <v>11040</v>
      </c>
      <c r="D183" s="138">
        <v>32</v>
      </c>
      <c r="E183" s="139">
        <v>1553740000</v>
      </c>
      <c r="F183" s="139">
        <v>34044000</v>
      </c>
      <c r="G183" s="139">
        <v>34043000</v>
      </c>
      <c r="H183" s="139">
        <v>1000</v>
      </c>
      <c r="I183" s="139">
        <v>1519090000</v>
      </c>
      <c r="J183" s="139">
        <v>1498805000</v>
      </c>
      <c r="K183" s="139">
        <v>20284000</v>
      </c>
      <c r="L183" s="139">
        <v>0</v>
      </c>
      <c r="M183" s="139">
        <v>607000</v>
      </c>
      <c r="N183" s="139">
        <v>0</v>
      </c>
      <c r="O183" s="139">
        <v>0</v>
      </c>
      <c r="P183" s="139">
        <v>607000</v>
      </c>
      <c r="Q183" s="139">
        <v>0</v>
      </c>
      <c r="R183" s="139">
        <v>0</v>
      </c>
      <c r="S183" s="139">
        <v>0</v>
      </c>
      <c r="T183" s="139">
        <v>0</v>
      </c>
      <c r="U183" s="139">
        <v>0</v>
      </c>
      <c r="V183" s="139">
        <v>0</v>
      </c>
      <c r="W183" s="139">
        <v>0</v>
      </c>
      <c r="X183" s="139">
        <v>0</v>
      </c>
      <c r="Y183" s="139">
        <v>0</v>
      </c>
      <c r="Z183" s="139">
        <v>0</v>
      </c>
      <c r="AA183" s="139">
        <v>1553740000</v>
      </c>
      <c r="AB183" s="139">
        <v>0</v>
      </c>
      <c r="AC183" s="139">
        <v>0</v>
      </c>
      <c r="AD183" s="139">
        <v>0</v>
      </c>
      <c r="AE183" s="139">
        <v>1548915000</v>
      </c>
      <c r="AF183" s="139">
        <v>0</v>
      </c>
      <c r="AG183" s="139">
        <v>0</v>
      </c>
      <c r="AH183" s="139">
        <v>0</v>
      </c>
      <c r="AI183" s="139">
        <v>4825000</v>
      </c>
      <c r="AJ183" s="140" t="s">
        <v>794</v>
      </c>
      <c r="AK183" s="138">
        <v>11040032</v>
      </c>
      <c r="AL183" s="114"/>
      <c r="AM183" s="113"/>
    </row>
    <row r="184" spans="1:39" ht="15">
      <c r="A184" s="109" t="str">
        <f>INDEX('Tabel 3.1'!$C$9:$C$579,MATCH(AK184,'Tabel 3.1'!$IV$9:$IV$579,0))&amp;" - "&amp;INDEX('Tabel 3.1'!$D$9:$D$579,MATCH(AK184,'Tabel 3.1'!$IV$9:$IV$579,0))</f>
        <v>Sydinvest - Globale Indeksobligationer</v>
      </c>
      <c r="B184" s="138">
        <v>201412</v>
      </c>
      <c r="C184" s="138">
        <v>11040</v>
      </c>
      <c r="D184" s="138">
        <v>33</v>
      </c>
      <c r="E184" s="139">
        <v>48709000</v>
      </c>
      <c r="F184" s="139">
        <v>139000</v>
      </c>
      <c r="G184" s="139">
        <v>139000</v>
      </c>
      <c r="H184" s="139">
        <v>0</v>
      </c>
      <c r="I184" s="139">
        <v>48181000</v>
      </c>
      <c r="J184" s="139">
        <v>2936000</v>
      </c>
      <c r="K184" s="139">
        <v>45245000</v>
      </c>
      <c r="L184" s="139">
        <v>0</v>
      </c>
      <c r="M184" s="139">
        <v>108000</v>
      </c>
      <c r="N184" s="139">
        <v>0</v>
      </c>
      <c r="O184" s="139">
        <v>0</v>
      </c>
      <c r="P184" s="139">
        <v>108000</v>
      </c>
      <c r="Q184" s="139">
        <v>0</v>
      </c>
      <c r="R184" s="139">
        <v>0</v>
      </c>
      <c r="S184" s="139">
        <v>0</v>
      </c>
      <c r="T184" s="139">
        <v>0</v>
      </c>
      <c r="U184" s="139">
        <v>0</v>
      </c>
      <c r="V184" s="139">
        <v>281000</v>
      </c>
      <c r="W184" s="139">
        <v>0</v>
      </c>
      <c r="X184" s="139">
        <v>281000</v>
      </c>
      <c r="Y184" s="139">
        <v>0</v>
      </c>
      <c r="Z184" s="139">
        <v>0</v>
      </c>
      <c r="AA184" s="139">
        <v>48709000</v>
      </c>
      <c r="AB184" s="139">
        <v>5000</v>
      </c>
      <c r="AC184" s="139">
        <v>5000</v>
      </c>
      <c r="AD184" s="139">
        <v>0</v>
      </c>
      <c r="AE184" s="139">
        <v>48044000</v>
      </c>
      <c r="AF184" s="139">
        <v>567000</v>
      </c>
      <c r="AG184" s="139">
        <v>0</v>
      </c>
      <c r="AH184" s="139">
        <v>567000</v>
      </c>
      <c r="AI184" s="139">
        <v>92000</v>
      </c>
      <c r="AJ184" s="140" t="s">
        <v>794</v>
      </c>
      <c r="AK184" s="138">
        <v>11040033</v>
      </c>
      <c r="AL184" s="114"/>
      <c r="AM184" s="113"/>
    </row>
    <row r="185" spans="1:39" ht="15">
      <c r="A185" s="109" t="str">
        <f>INDEX('Tabel 3.1'!$C$9:$C$579,MATCH(AK185,'Tabel 3.1'!$IV$9:$IV$579,0))&amp;" - "&amp;INDEX('Tabel 3.1'!$D$9:$D$579,MATCH(AK185,'Tabel 3.1'!$IV$9:$IV$579,0))</f>
        <v>Sydinvest - Virksomhedsobligationer IG</v>
      </c>
      <c r="B185" s="138">
        <v>201412</v>
      </c>
      <c r="C185" s="138">
        <v>11040</v>
      </c>
      <c r="D185" s="138">
        <v>34</v>
      </c>
      <c r="E185" s="139">
        <v>1203898000</v>
      </c>
      <c r="F185" s="139">
        <v>105413000</v>
      </c>
      <c r="G185" s="139">
        <v>36433000</v>
      </c>
      <c r="H185" s="139">
        <v>68980000</v>
      </c>
      <c r="I185" s="139">
        <v>1094236000</v>
      </c>
      <c r="J185" s="139">
        <v>22009000</v>
      </c>
      <c r="K185" s="139">
        <v>1072227000</v>
      </c>
      <c r="L185" s="139">
        <v>0</v>
      </c>
      <c r="M185" s="139">
        <v>1321000</v>
      </c>
      <c r="N185" s="139">
        <v>0</v>
      </c>
      <c r="O185" s="139">
        <v>0</v>
      </c>
      <c r="P185" s="139">
        <v>1321000</v>
      </c>
      <c r="Q185" s="139">
        <v>0</v>
      </c>
      <c r="R185" s="139">
        <v>0</v>
      </c>
      <c r="S185" s="139">
        <v>0</v>
      </c>
      <c r="T185" s="139">
        <v>0</v>
      </c>
      <c r="U185" s="139">
        <v>0</v>
      </c>
      <c r="V185" s="139">
        <v>2781000</v>
      </c>
      <c r="W185" s="139">
        <v>0</v>
      </c>
      <c r="X185" s="139">
        <v>2781000</v>
      </c>
      <c r="Y185" s="139">
        <v>0</v>
      </c>
      <c r="Z185" s="139">
        <v>147000</v>
      </c>
      <c r="AA185" s="139">
        <v>1203898000</v>
      </c>
      <c r="AB185" s="139">
        <v>0</v>
      </c>
      <c r="AC185" s="139">
        <v>0</v>
      </c>
      <c r="AD185" s="139">
        <v>0</v>
      </c>
      <c r="AE185" s="139">
        <v>1118511000</v>
      </c>
      <c r="AF185" s="139">
        <v>82827000</v>
      </c>
      <c r="AG185" s="139">
        <v>0</v>
      </c>
      <c r="AH185" s="139">
        <v>82827000</v>
      </c>
      <c r="AI185" s="139">
        <v>2561000</v>
      </c>
      <c r="AJ185" s="140" t="s">
        <v>794</v>
      </c>
      <c r="AK185" s="138">
        <v>11040034</v>
      </c>
      <c r="AL185" s="114"/>
      <c r="AM185" s="113"/>
    </row>
    <row r="186" spans="1:39" ht="15">
      <c r="A186" s="109" t="str">
        <f>INDEX('Tabel 3.1'!$C$9:$C$579,MATCH(AK186,'Tabel 3.1'!$IV$9:$IV$579,0))&amp;" - "&amp;INDEX('Tabel 3.1'!$D$9:$D$579,MATCH(AK186,'Tabel 3.1'!$IV$9:$IV$579,0))</f>
        <v>Sydinvest - Globale EM-aktier</v>
      </c>
      <c r="B186" s="138">
        <v>201412</v>
      </c>
      <c r="C186" s="138">
        <v>11040</v>
      </c>
      <c r="D186" s="138">
        <v>35</v>
      </c>
      <c r="E186" s="139">
        <v>543152000</v>
      </c>
      <c r="F186" s="139">
        <v>48845000</v>
      </c>
      <c r="G186" s="139">
        <v>48845000</v>
      </c>
      <c r="H186" s="139">
        <v>0</v>
      </c>
      <c r="I186" s="139">
        <v>0</v>
      </c>
      <c r="J186" s="139">
        <v>0</v>
      </c>
      <c r="K186" s="139">
        <v>0</v>
      </c>
      <c r="L186" s="139">
        <v>0</v>
      </c>
      <c r="M186" s="139">
        <v>469358000</v>
      </c>
      <c r="N186" s="139">
        <v>0</v>
      </c>
      <c r="O186" s="139">
        <v>468106000</v>
      </c>
      <c r="P186" s="139">
        <v>300000</v>
      </c>
      <c r="Q186" s="139">
        <v>953000</v>
      </c>
      <c r="R186" s="139">
        <v>0</v>
      </c>
      <c r="S186" s="139">
        <v>24461000</v>
      </c>
      <c r="T186" s="139">
        <v>13347000</v>
      </c>
      <c r="U186" s="139">
        <v>11114000</v>
      </c>
      <c r="V186" s="139">
        <v>41000</v>
      </c>
      <c r="W186" s="139">
        <v>41000</v>
      </c>
      <c r="X186" s="139">
        <v>0</v>
      </c>
      <c r="Y186" s="139">
        <v>0</v>
      </c>
      <c r="Z186" s="139">
        <v>448000</v>
      </c>
      <c r="AA186" s="139">
        <v>543152000</v>
      </c>
      <c r="AB186" s="139">
        <v>0</v>
      </c>
      <c r="AC186" s="139">
        <v>0</v>
      </c>
      <c r="AD186" s="139">
        <v>0</v>
      </c>
      <c r="AE186" s="139">
        <v>541252000</v>
      </c>
      <c r="AF186" s="139">
        <v>0</v>
      </c>
      <c r="AG186" s="139">
        <v>0</v>
      </c>
      <c r="AH186" s="139">
        <v>0</v>
      </c>
      <c r="AI186" s="139">
        <v>1900000</v>
      </c>
      <c r="AJ186" s="140" t="s">
        <v>794</v>
      </c>
      <c r="AK186" s="138">
        <v>11040035</v>
      </c>
      <c r="AL186" s="114"/>
      <c r="AM186" s="113"/>
    </row>
    <row r="187" spans="1:39" ht="15">
      <c r="A187" s="109" t="str">
        <f>INDEX('Tabel 3.1'!$C$9:$C$579,MATCH(AK187,'Tabel 3.1'!$IV$9:$IV$579,0))&amp;" - "&amp;INDEX('Tabel 3.1'!$D$9:$D$579,MATCH(AK187,'Tabel 3.1'!$IV$9:$IV$579,0))</f>
        <v>Sydinvest - Globale EM-aktier Akkumulerende</v>
      </c>
      <c r="B187" s="138">
        <v>201412</v>
      </c>
      <c r="C187" s="138">
        <v>11040</v>
      </c>
      <c r="D187" s="138">
        <v>36</v>
      </c>
      <c r="E187" s="139">
        <v>241567000</v>
      </c>
      <c r="F187" s="139">
        <v>23908000</v>
      </c>
      <c r="G187" s="139">
        <v>23908000</v>
      </c>
      <c r="H187" s="139">
        <v>0</v>
      </c>
      <c r="I187" s="139">
        <v>0</v>
      </c>
      <c r="J187" s="139">
        <v>0</v>
      </c>
      <c r="K187" s="139">
        <v>0</v>
      </c>
      <c r="L187" s="139">
        <v>0</v>
      </c>
      <c r="M187" s="139">
        <v>206818000</v>
      </c>
      <c r="N187" s="139">
        <v>0</v>
      </c>
      <c r="O187" s="139">
        <v>206311000</v>
      </c>
      <c r="P187" s="139">
        <v>94000</v>
      </c>
      <c r="Q187" s="139">
        <v>413000</v>
      </c>
      <c r="R187" s="139">
        <v>0</v>
      </c>
      <c r="S187" s="139">
        <v>10629000</v>
      </c>
      <c r="T187" s="139">
        <v>8818000</v>
      </c>
      <c r="U187" s="139">
        <v>1812000</v>
      </c>
      <c r="V187" s="139">
        <v>19000</v>
      </c>
      <c r="W187" s="139">
        <v>19000</v>
      </c>
      <c r="X187" s="139">
        <v>0</v>
      </c>
      <c r="Y187" s="139">
        <v>0</v>
      </c>
      <c r="Z187" s="139">
        <v>193000</v>
      </c>
      <c r="AA187" s="139">
        <v>241567000</v>
      </c>
      <c r="AB187" s="139">
        <v>0</v>
      </c>
      <c r="AC187" s="139">
        <v>0</v>
      </c>
      <c r="AD187" s="139">
        <v>0</v>
      </c>
      <c r="AE187" s="139">
        <v>240675000</v>
      </c>
      <c r="AF187" s="139">
        <v>0</v>
      </c>
      <c r="AG187" s="139">
        <v>0</v>
      </c>
      <c r="AH187" s="139">
        <v>0</v>
      </c>
      <c r="AI187" s="139">
        <v>891000</v>
      </c>
      <c r="AJ187" s="140" t="s">
        <v>794</v>
      </c>
      <c r="AK187" s="138">
        <v>11040036</v>
      </c>
      <c r="AL187" s="114"/>
      <c r="AM187" s="113"/>
    </row>
    <row r="188" spans="1:39" ht="15">
      <c r="A188" s="109" t="str">
        <f>INDEX('Tabel 3.1'!$C$9:$C$579,MATCH(AK188,'Tabel 3.1'!$IV$9:$IV$579,0))&amp;" - "&amp;INDEX('Tabel 3.1'!$D$9:$D$579,MATCH(AK188,'Tabel 3.1'!$IV$9:$IV$579,0))</f>
        <v>Sydinvest - Virksomhedsobligationer HY 2017</v>
      </c>
      <c r="B188" s="138">
        <v>201412</v>
      </c>
      <c r="C188" s="138">
        <v>11040</v>
      </c>
      <c r="D188" s="138">
        <v>37</v>
      </c>
      <c r="E188" s="139">
        <v>833380000</v>
      </c>
      <c r="F188" s="139">
        <v>56343000</v>
      </c>
      <c r="G188" s="139">
        <v>18573000</v>
      </c>
      <c r="H188" s="139">
        <v>37770000</v>
      </c>
      <c r="I188" s="139">
        <v>773737000</v>
      </c>
      <c r="J188" s="139">
        <v>10695000</v>
      </c>
      <c r="K188" s="139">
        <v>763412000</v>
      </c>
      <c r="L188" s="139">
        <v>-369000</v>
      </c>
      <c r="M188" s="139">
        <v>0</v>
      </c>
      <c r="N188" s="139">
        <v>0</v>
      </c>
      <c r="O188" s="139">
        <v>0</v>
      </c>
      <c r="P188" s="139">
        <v>0</v>
      </c>
      <c r="Q188" s="139">
        <v>0</v>
      </c>
      <c r="R188" s="139">
        <v>0</v>
      </c>
      <c r="S188" s="139">
        <v>0</v>
      </c>
      <c r="T188" s="139">
        <v>0</v>
      </c>
      <c r="U188" s="139">
        <v>0</v>
      </c>
      <c r="V188" s="139">
        <v>2300000</v>
      </c>
      <c r="W188" s="139">
        <v>0</v>
      </c>
      <c r="X188" s="139">
        <v>2300000</v>
      </c>
      <c r="Y188" s="139">
        <v>0</v>
      </c>
      <c r="Z188" s="139">
        <v>1000000</v>
      </c>
      <c r="AA188" s="139">
        <v>833380000</v>
      </c>
      <c r="AB188" s="139">
        <v>0</v>
      </c>
      <c r="AC188" s="139">
        <v>0</v>
      </c>
      <c r="AD188" s="139">
        <v>0</v>
      </c>
      <c r="AE188" s="139">
        <v>781513000</v>
      </c>
      <c r="AF188" s="139">
        <v>50032000</v>
      </c>
      <c r="AG188" s="139">
        <v>0</v>
      </c>
      <c r="AH188" s="139">
        <v>50032000</v>
      </c>
      <c r="AI188" s="139">
        <v>1835000</v>
      </c>
      <c r="AJ188" s="140" t="s">
        <v>794</v>
      </c>
      <c r="AK188" s="138">
        <v>11040037</v>
      </c>
      <c r="AL188" s="114"/>
      <c r="AM188" s="113"/>
    </row>
    <row r="189" spans="1:39" ht="15">
      <c r="A189" s="109" t="str">
        <f>INDEX('Tabel 3.1'!$C$9:$C$579,MATCH(AK189,'Tabel 3.1'!$IV$9:$IV$579,0))&amp;" - "&amp;INDEX('Tabel 3.1'!$D$9:$D$579,MATCH(AK189,'Tabel 3.1'!$IV$9:$IV$579,0))</f>
        <v>Jyske Invest - Jyske Invest Korte Obligationer</v>
      </c>
      <c r="B189" s="138">
        <v>201412</v>
      </c>
      <c r="C189" s="138">
        <v>11044</v>
      </c>
      <c r="D189" s="138">
        <v>1</v>
      </c>
      <c r="E189" s="139">
        <v>1795872000</v>
      </c>
      <c r="F189" s="139">
        <v>823000</v>
      </c>
      <c r="G189" s="139">
        <v>823000</v>
      </c>
      <c r="H189" s="139">
        <v>0</v>
      </c>
      <c r="I189" s="139">
        <v>1791468000</v>
      </c>
      <c r="J189" s="139">
        <v>1660833000</v>
      </c>
      <c r="K189" s="139">
        <v>130635000</v>
      </c>
      <c r="L189" s="139">
        <v>0</v>
      </c>
      <c r="M189" s="139">
        <v>3581000</v>
      </c>
      <c r="N189" s="139">
        <v>0</v>
      </c>
      <c r="O189" s="139">
        <v>0</v>
      </c>
      <c r="P189" s="139">
        <v>3581000</v>
      </c>
      <c r="Q189" s="139">
        <v>0</v>
      </c>
      <c r="R189" s="139">
        <v>0</v>
      </c>
      <c r="S189" s="139">
        <v>0</v>
      </c>
      <c r="T189" s="139">
        <v>0</v>
      </c>
      <c r="U189" s="139">
        <v>0</v>
      </c>
      <c r="V189" s="139">
        <v>0</v>
      </c>
      <c r="W189" s="139">
        <v>0</v>
      </c>
      <c r="X189" s="139">
        <v>0</v>
      </c>
      <c r="Y189" s="139">
        <v>0</v>
      </c>
      <c r="Z189" s="139">
        <v>0</v>
      </c>
      <c r="AA189" s="139">
        <v>1795871000</v>
      </c>
      <c r="AB189" s="139">
        <v>0</v>
      </c>
      <c r="AC189" s="139">
        <v>0</v>
      </c>
      <c r="AD189" s="139">
        <v>0</v>
      </c>
      <c r="AE189" s="139">
        <v>1689761000</v>
      </c>
      <c r="AF189" s="139">
        <v>690000</v>
      </c>
      <c r="AG189" s="139">
        <v>690000</v>
      </c>
      <c r="AH189" s="139">
        <v>0</v>
      </c>
      <c r="AI189" s="139">
        <v>105420000</v>
      </c>
      <c r="AJ189" s="140" t="s">
        <v>794</v>
      </c>
      <c r="AK189" s="138">
        <v>11044001</v>
      </c>
      <c r="AL189" s="114"/>
      <c r="AM189" s="113"/>
    </row>
    <row r="190" spans="1:39" ht="15">
      <c r="A190" s="109" t="str">
        <f>INDEX('Tabel 3.1'!$C$9:$C$579,MATCH(AK190,'Tabel 3.1'!$IV$9:$IV$579,0))&amp;" - "&amp;INDEX('Tabel 3.1'!$D$9:$D$579,MATCH(AK190,'Tabel 3.1'!$IV$9:$IV$579,0))</f>
        <v>Jyske Invest - Jyske Invest Obligationer og Aktier</v>
      </c>
      <c r="B190" s="138">
        <v>201412</v>
      </c>
      <c r="C190" s="138">
        <v>11044</v>
      </c>
      <c r="D190" s="138">
        <v>2</v>
      </c>
      <c r="E190" s="139">
        <v>166161000</v>
      </c>
      <c r="F190" s="139">
        <v>1383000</v>
      </c>
      <c r="G190" s="139">
        <v>1383000</v>
      </c>
      <c r="H190" s="139">
        <v>0</v>
      </c>
      <c r="I190" s="139">
        <v>65304000</v>
      </c>
      <c r="J190" s="139">
        <v>65304000</v>
      </c>
      <c r="K190" s="139">
        <v>0</v>
      </c>
      <c r="L190" s="139">
        <v>0</v>
      </c>
      <c r="M190" s="139">
        <v>98528000</v>
      </c>
      <c r="N190" s="139">
        <v>1188000</v>
      </c>
      <c r="O190" s="139">
        <v>97098000</v>
      </c>
      <c r="P190" s="139">
        <v>242000</v>
      </c>
      <c r="Q190" s="139">
        <v>0</v>
      </c>
      <c r="R190" s="139">
        <v>0</v>
      </c>
      <c r="S190" s="139">
        <v>0</v>
      </c>
      <c r="T190" s="139">
        <v>0</v>
      </c>
      <c r="U190" s="139">
        <v>0</v>
      </c>
      <c r="V190" s="139">
        <v>0</v>
      </c>
      <c r="W190" s="139">
        <v>0</v>
      </c>
      <c r="X190" s="139">
        <v>0</v>
      </c>
      <c r="Y190" s="139">
        <v>0</v>
      </c>
      <c r="Z190" s="139">
        <v>946000</v>
      </c>
      <c r="AA190" s="139">
        <v>166161000</v>
      </c>
      <c r="AB190" s="139">
        <v>0</v>
      </c>
      <c r="AC190" s="139">
        <v>0</v>
      </c>
      <c r="AD190" s="139">
        <v>0</v>
      </c>
      <c r="AE190" s="139">
        <v>166161000</v>
      </c>
      <c r="AF190" s="139">
        <v>0</v>
      </c>
      <c r="AG190" s="139">
        <v>0</v>
      </c>
      <c r="AH190" s="139">
        <v>0</v>
      </c>
      <c r="AI190" s="139">
        <v>0</v>
      </c>
      <c r="AJ190" s="140" t="s">
        <v>794</v>
      </c>
      <c r="AK190" s="138">
        <v>11044002</v>
      </c>
      <c r="AL190" s="114"/>
      <c r="AM190" s="113"/>
    </row>
    <row r="191" spans="1:39" ht="15">
      <c r="A191" s="109" t="str">
        <f>INDEX('Tabel 3.1'!$C$9:$C$579,MATCH(AK191,'Tabel 3.1'!$IV$9:$IV$579,0))&amp;" - "&amp;INDEX('Tabel 3.1'!$D$9:$D$579,MATCH(AK191,'Tabel 3.1'!$IV$9:$IV$579,0))</f>
        <v>Jyske Invest - Jyske Invest Globale Aktier</v>
      </c>
      <c r="B191" s="138">
        <v>201412</v>
      </c>
      <c r="C191" s="138">
        <v>11044</v>
      </c>
      <c r="D191" s="138">
        <v>5</v>
      </c>
      <c r="E191" s="139">
        <v>3519732000</v>
      </c>
      <c r="F191" s="139">
        <v>38767000</v>
      </c>
      <c r="G191" s="139">
        <v>38767000</v>
      </c>
      <c r="H191" s="139">
        <v>0</v>
      </c>
      <c r="I191" s="139">
        <v>0</v>
      </c>
      <c r="J191" s="139">
        <v>0</v>
      </c>
      <c r="K191" s="139">
        <v>0</v>
      </c>
      <c r="L191" s="139">
        <v>0</v>
      </c>
      <c r="M191" s="139">
        <v>3477521000</v>
      </c>
      <c r="N191" s="139">
        <v>40007000</v>
      </c>
      <c r="O191" s="139">
        <v>3432530000</v>
      </c>
      <c r="P191" s="139">
        <v>4983000</v>
      </c>
      <c r="Q191" s="139">
        <v>0</v>
      </c>
      <c r="R191" s="139">
        <v>0</v>
      </c>
      <c r="S191" s="139">
        <v>0</v>
      </c>
      <c r="T191" s="139">
        <v>0</v>
      </c>
      <c r="U191" s="139">
        <v>0</v>
      </c>
      <c r="V191" s="139">
        <v>0</v>
      </c>
      <c r="W191" s="139">
        <v>0</v>
      </c>
      <c r="X191" s="139">
        <v>0</v>
      </c>
      <c r="Y191" s="139">
        <v>0</v>
      </c>
      <c r="Z191" s="139">
        <v>3444000</v>
      </c>
      <c r="AA191" s="139">
        <v>3519732000</v>
      </c>
      <c r="AB191" s="139">
        <v>0</v>
      </c>
      <c r="AC191" s="139">
        <v>0</v>
      </c>
      <c r="AD191" s="139">
        <v>0</v>
      </c>
      <c r="AE191" s="139">
        <v>3519732000</v>
      </c>
      <c r="AF191" s="139">
        <v>0</v>
      </c>
      <c r="AG191" s="139">
        <v>0</v>
      </c>
      <c r="AH191" s="139">
        <v>0</v>
      </c>
      <c r="AI191" s="139">
        <v>0</v>
      </c>
      <c r="AJ191" s="140" t="s">
        <v>794</v>
      </c>
      <c r="AK191" s="138">
        <v>11044005</v>
      </c>
      <c r="AL191" s="114"/>
      <c r="AM191" s="113"/>
    </row>
    <row r="192" spans="1:39" ht="15">
      <c r="A192" s="109" t="str">
        <f>INDEX('Tabel 3.1'!$C$9:$C$579,MATCH(AK192,'Tabel 3.1'!$IV$9:$IV$579,0))&amp;" - "&amp;INDEX('Tabel 3.1'!$D$9:$D$579,MATCH(AK192,'Tabel 3.1'!$IV$9:$IV$579,0))</f>
        <v>Jyske Invest - Jyske Invest Nye Aktiemarkeder</v>
      </c>
      <c r="B192" s="138">
        <v>201412</v>
      </c>
      <c r="C192" s="138">
        <v>11044</v>
      </c>
      <c r="D192" s="138">
        <v>7</v>
      </c>
      <c r="E192" s="139">
        <v>610853000</v>
      </c>
      <c r="F192" s="139">
        <v>13141000</v>
      </c>
      <c r="G192" s="139">
        <v>13141000</v>
      </c>
      <c r="H192" s="139">
        <v>0</v>
      </c>
      <c r="I192" s="139">
        <v>0</v>
      </c>
      <c r="J192" s="139">
        <v>0</v>
      </c>
      <c r="K192" s="139">
        <v>0</v>
      </c>
      <c r="L192" s="139">
        <v>0</v>
      </c>
      <c r="M192" s="139">
        <v>596421000</v>
      </c>
      <c r="N192" s="139">
        <v>0</v>
      </c>
      <c r="O192" s="139">
        <v>590619000</v>
      </c>
      <c r="P192" s="139">
        <v>2038000</v>
      </c>
      <c r="Q192" s="139">
        <v>3764000</v>
      </c>
      <c r="R192" s="139">
        <v>0</v>
      </c>
      <c r="S192" s="139">
        <v>0</v>
      </c>
      <c r="T192" s="139">
        <v>0</v>
      </c>
      <c r="U192" s="139">
        <v>0</v>
      </c>
      <c r="V192" s="139">
        <v>0</v>
      </c>
      <c r="W192" s="139">
        <v>0</v>
      </c>
      <c r="X192" s="139">
        <v>0</v>
      </c>
      <c r="Y192" s="139">
        <v>0</v>
      </c>
      <c r="Z192" s="139">
        <v>1291000</v>
      </c>
      <c r="AA192" s="139">
        <v>610854000</v>
      </c>
      <c r="AB192" s="139">
        <v>0</v>
      </c>
      <c r="AC192" s="139">
        <v>0</v>
      </c>
      <c r="AD192" s="139">
        <v>0</v>
      </c>
      <c r="AE192" s="139">
        <v>610850000</v>
      </c>
      <c r="AF192" s="139">
        <v>0</v>
      </c>
      <c r="AG192" s="139">
        <v>0</v>
      </c>
      <c r="AH192" s="139">
        <v>0</v>
      </c>
      <c r="AI192" s="139">
        <v>4000</v>
      </c>
      <c r="AJ192" s="140" t="s">
        <v>794</v>
      </c>
      <c r="AK192" s="138">
        <v>11044007</v>
      </c>
      <c r="AL192" s="114"/>
      <c r="AM192" s="113"/>
    </row>
    <row r="193" spans="1:39" ht="15">
      <c r="A193" s="109" t="str">
        <f>INDEX('Tabel 3.1'!$C$9:$C$579,MATCH(AK193,'Tabel 3.1'!$IV$9:$IV$579,0))&amp;" - "&amp;INDEX('Tabel 3.1'!$D$9:$D$579,MATCH(AK193,'Tabel 3.1'!$IV$9:$IV$579,0))</f>
        <v>Jyske Invest - Jyske Invest Danske Aktier</v>
      </c>
      <c r="B193" s="138">
        <v>201412</v>
      </c>
      <c r="C193" s="138">
        <v>11044</v>
      </c>
      <c r="D193" s="138">
        <v>9</v>
      </c>
      <c r="E193" s="139">
        <v>262366000</v>
      </c>
      <c r="F193" s="139">
        <v>1683000</v>
      </c>
      <c r="G193" s="139">
        <v>1683000</v>
      </c>
      <c r="H193" s="139">
        <v>0</v>
      </c>
      <c r="I193" s="139">
        <v>0</v>
      </c>
      <c r="J193" s="139">
        <v>0</v>
      </c>
      <c r="K193" s="139">
        <v>0</v>
      </c>
      <c r="L193" s="139">
        <v>0</v>
      </c>
      <c r="M193" s="139">
        <v>260683000</v>
      </c>
      <c r="N193" s="139">
        <v>257004000</v>
      </c>
      <c r="O193" s="139">
        <v>3225000</v>
      </c>
      <c r="P193" s="139">
        <v>454000</v>
      </c>
      <c r="Q193" s="139">
        <v>0</v>
      </c>
      <c r="R193" s="139">
        <v>0</v>
      </c>
      <c r="S193" s="139">
        <v>0</v>
      </c>
      <c r="T193" s="139">
        <v>0</v>
      </c>
      <c r="U193" s="139">
        <v>0</v>
      </c>
      <c r="V193" s="139">
        <v>0</v>
      </c>
      <c r="W193" s="139">
        <v>0</v>
      </c>
      <c r="X193" s="139">
        <v>0</v>
      </c>
      <c r="Y193" s="139">
        <v>0</v>
      </c>
      <c r="Z193" s="139">
        <v>0</v>
      </c>
      <c r="AA193" s="139">
        <v>262366000</v>
      </c>
      <c r="AB193" s="139">
        <v>0</v>
      </c>
      <c r="AC193" s="139">
        <v>0</v>
      </c>
      <c r="AD193" s="139">
        <v>0</v>
      </c>
      <c r="AE193" s="139">
        <v>262366000</v>
      </c>
      <c r="AF193" s="139">
        <v>0</v>
      </c>
      <c r="AG193" s="139">
        <v>0</v>
      </c>
      <c r="AH193" s="139">
        <v>0</v>
      </c>
      <c r="AI193" s="139">
        <v>0</v>
      </c>
      <c r="AJ193" s="140" t="s">
        <v>794</v>
      </c>
      <c r="AK193" s="138">
        <v>11044009</v>
      </c>
      <c r="AL193" s="114"/>
      <c r="AM193" s="113"/>
    </row>
    <row r="194" spans="1:39" ht="15">
      <c r="A194" s="109" t="str">
        <f>INDEX('Tabel 3.1'!$C$9:$C$579,MATCH(AK194,'Tabel 3.1'!$IV$9:$IV$579,0))&amp;" - "&amp;INDEX('Tabel 3.1'!$D$9:$D$579,MATCH(AK194,'Tabel 3.1'!$IV$9:$IV$579,0))</f>
        <v>Jyske Invest - Jyske Invest Lange Obligationer</v>
      </c>
      <c r="B194" s="138">
        <v>201412</v>
      </c>
      <c r="C194" s="138">
        <v>11044</v>
      </c>
      <c r="D194" s="138">
        <v>10</v>
      </c>
      <c r="E194" s="139">
        <v>5709362000</v>
      </c>
      <c r="F194" s="139">
        <v>530568000</v>
      </c>
      <c r="G194" s="139">
        <v>1424000</v>
      </c>
      <c r="H194" s="139">
        <v>529143000</v>
      </c>
      <c r="I194" s="139">
        <v>5172514000</v>
      </c>
      <c r="J194" s="139">
        <v>5061499000</v>
      </c>
      <c r="K194" s="139">
        <v>111015000</v>
      </c>
      <c r="L194" s="139">
        <v>0</v>
      </c>
      <c r="M194" s="139">
        <v>6280000</v>
      </c>
      <c r="N194" s="139">
        <v>0</v>
      </c>
      <c r="O194" s="139">
        <v>0</v>
      </c>
      <c r="P194" s="139">
        <v>6280000</v>
      </c>
      <c r="Q194" s="139">
        <v>0</v>
      </c>
      <c r="R194" s="139">
        <v>0</v>
      </c>
      <c r="S194" s="139">
        <v>0</v>
      </c>
      <c r="T194" s="139">
        <v>0</v>
      </c>
      <c r="U194" s="139">
        <v>0</v>
      </c>
      <c r="V194" s="139">
        <v>0</v>
      </c>
      <c r="W194" s="139">
        <v>0</v>
      </c>
      <c r="X194" s="139">
        <v>0</v>
      </c>
      <c r="Y194" s="139">
        <v>0</v>
      </c>
      <c r="Z194" s="139">
        <v>0</v>
      </c>
      <c r="AA194" s="139">
        <v>5709361000</v>
      </c>
      <c r="AB194" s="139">
        <v>214248000</v>
      </c>
      <c r="AC194" s="139">
        <v>214248000</v>
      </c>
      <c r="AD194" s="139">
        <v>0</v>
      </c>
      <c r="AE194" s="139">
        <v>5142393000</v>
      </c>
      <c r="AF194" s="139">
        <v>2094000</v>
      </c>
      <c r="AG194" s="139">
        <v>2094000</v>
      </c>
      <c r="AH194" s="139">
        <v>0</v>
      </c>
      <c r="AI194" s="139">
        <v>350626000</v>
      </c>
      <c r="AJ194" s="140" t="s">
        <v>794</v>
      </c>
      <c r="AK194" s="138">
        <v>11044010</v>
      </c>
      <c r="AL194" s="114"/>
      <c r="AM194" s="113"/>
    </row>
    <row r="195" spans="1:39" ht="15">
      <c r="A195" s="109" t="str">
        <f>INDEX('Tabel 3.1'!$C$9:$C$579,MATCH(AK195,'Tabel 3.1'!$IV$9:$IV$579,0))&amp;" - "&amp;INDEX('Tabel 3.1'!$D$9:$D$579,MATCH(AK195,'Tabel 3.1'!$IV$9:$IV$579,0))</f>
        <v>Jyske Invest - Jyske Invest Japanske Aktier</v>
      </c>
      <c r="B195" s="138">
        <v>201412</v>
      </c>
      <c r="C195" s="138">
        <v>11044</v>
      </c>
      <c r="D195" s="138">
        <v>13</v>
      </c>
      <c r="E195" s="139">
        <v>120527000</v>
      </c>
      <c r="F195" s="139">
        <v>1277000</v>
      </c>
      <c r="G195" s="139">
        <v>1277000</v>
      </c>
      <c r="H195" s="139">
        <v>0</v>
      </c>
      <c r="I195" s="139">
        <v>0</v>
      </c>
      <c r="J195" s="139">
        <v>0</v>
      </c>
      <c r="K195" s="139">
        <v>0</v>
      </c>
      <c r="L195" s="139">
        <v>0</v>
      </c>
      <c r="M195" s="139">
        <v>119163000</v>
      </c>
      <c r="N195" s="139">
        <v>0</v>
      </c>
      <c r="O195" s="139">
        <v>118608000</v>
      </c>
      <c r="P195" s="139">
        <v>555000</v>
      </c>
      <c r="Q195" s="139">
        <v>0</v>
      </c>
      <c r="R195" s="139">
        <v>0</v>
      </c>
      <c r="S195" s="139">
        <v>0</v>
      </c>
      <c r="T195" s="139">
        <v>0</v>
      </c>
      <c r="U195" s="139">
        <v>0</v>
      </c>
      <c r="V195" s="139">
        <v>0</v>
      </c>
      <c r="W195" s="139">
        <v>0</v>
      </c>
      <c r="X195" s="139">
        <v>0</v>
      </c>
      <c r="Y195" s="139">
        <v>0</v>
      </c>
      <c r="Z195" s="139">
        <v>87000</v>
      </c>
      <c r="AA195" s="139">
        <v>120527000</v>
      </c>
      <c r="AB195" s="139">
        <v>0</v>
      </c>
      <c r="AC195" s="139">
        <v>0</v>
      </c>
      <c r="AD195" s="139">
        <v>0</v>
      </c>
      <c r="AE195" s="139">
        <v>120527000</v>
      </c>
      <c r="AF195" s="139">
        <v>0</v>
      </c>
      <c r="AG195" s="139">
        <v>0</v>
      </c>
      <c r="AH195" s="139">
        <v>0</v>
      </c>
      <c r="AI195" s="139">
        <v>0</v>
      </c>
      <c r="AJ195" s="140" t="s">
        <v>794</v>
      </c>
      <c r="AK195" s="138">
        <v>11044013</v>
      </c>
      <c r="AL195" s="114"/>
      <c r="AM195" s="113"/>
    </row>
    <row r="196" spans="1:39" ht="15">
      <c r="A196" s="109" t="str">
        <f>INDEX('Tabel 3.1'!$C$9:$C$579,MATCH(AK196,'Tabel 3.1'!$IV$9:$IV$579,0))&amp;" - "&amp;INDEX('Tabel 3.1'!$D$9:$D$579,MATCH(AK196,'Tabel 3.1'!$IV$9:$IV$579,0))</f>
        <v>Jyske Invest - Jyske Invest Fjernøsten Aktier</v>
      </c>
      <c r="B196" s="138">
        <v>201412</v>
      </c>
      <c r="C196" s="138">
        <v>11044</v>
      </c>
      <c r="D196" s="138">
        <v>14</v>
      </c>
      <c r="E196" s="139">
        <v>337596000</v>
      </c>
      <c r="F196" s="139">
        <v>3418000</v>
      </c>
      <c r="G196" s="139">
        <v>3418000</v>
      </c>
      <c r="H196" s="139">
        <v>0</v>
      </c>
      <c r="I196" s="139">
        <v>0</v>
      </c>
      <c r="J196" s="139">
        <v>0</v>
      </c>
      <c r="K196" s="139">
        <v>0</v>
      </c>
      <c r="L196" s="139">
        <v>0</v>
      </c>
      <c r="M196" s="139">
        <v>334120000</v>
      </c>
      <c r="N196" s="139">
        <v>0</v>
      </c>
      <c r="O196" s="139">
        <v>333500000</v>
      </c>
      <c r="P196" s="139">
        <v>620000</v>
      </c>
      <c r="Q196" s="139">
        <v>0</v>
      </c>
      <c r="R196" s="139">
        <v>0</v>
      </c>
      <c r="S196" s="139">
        <v>0</v>
      </c>
      <c r="T196" s="139">
        <v>0</v>
      </c>
      <c r="U196" s="139">
        <v>0</v>
      </c>
      <c r="V196" s="139">
        <v>0</v>
      </c>
      <c r="W196" s="139">
        <v>0</v>
      </c>
      <c r="X196" s="139">
        <v>0</v>
      </c>
      <c r="Y196" s="139">
        <v>0</v>
      </c>
      <c r="Z196" s="139">
        <v>58000</v>
      </c>
      <c r="AA196" s="139">
        <v>337597000</v>
      </c>
      <c r="AB196" s="139">
        <v>0</v>
      </c>
      <c r="AC196" s="139">
        <v>0</v>
      </c>
      <c r="AD196" s="139">
        <v>0</v>
      </c>
      <c r="AE196" s="139">
        <v>337539000</v>
      </c>
      <c r="AF196" s="139">
        <v>0</v>
      </c>
      <c r="AG196" s="139">
        <v>0</v>
      </c>
      <c r="AH196" s="139">
        <v>0</v>
      </c>
      <c r="AI196" s="139">
        <v>58000</v>
      </c>
      <c r="AJ196" s="140" t="s">
        <v>794</v>
      </c>
      <c r="AK196" s="138">
        <v>11044014</v>
      </c>
      <c r="AL196" s="114"/>
      <c r="AM196" s="113"/>
    </row>
    <row r="197" spans="1:39" ht="15">
      <c r="A197" s="109" t="str">
        <f>INDEX('Tabel 3.1'!$C$9:$C$579,MATCH(AK197,'Tabel 3.1'!$IV$9:$IV$579,0))&amp;" - "&amp;INDEX('Tabel 3.1'!$D$9:$D$579,MATCH(AK197,'Tabel 3.1'!$IV$9:$IV$579,0))</f>
        <v>Jyske Invest - Jyske Invest Europæiske Aktier</v>
      </c>
      <c r="B197" s="138">
        <v>201412</v>
      </c>
      <c r="C197" s="138">
        <v>11044</v>
      </c>
      <c r="D197" s="138">
        <v>15</v>
      </c>
      <c r="E197" s="139">
        <v>392308000</v>
      </c>
      <c r="F197" s="139">
        <v>6407000</v>
      </c>
      <c r="G197" s="139">
        <v>6407000</v>
      </c>
      <c r="H197" s="139">
        <v>0</v>
      </c>
      <c r="I197" s="139">
        <v>0</v>
      </c>
      <c r="J197" s="139">
        <v>0</v>
      </c>
      <c r="K197" s="139">
        <v>0</v>
      </c>
      <c r="L197" s="139">
        <v>0</v>
      </c>
      <c r="M197" s="139">
        <v>385720000</v>
      </c>
      <c r="N197" s="139">
        <v>13841000</v>
      </c>
      <c r="O197" s="139">
        <v>371487000</v>
      </c>
      <c r="P197" s="139">
        <v>392000</v>
      </c>
      <c r="Q197" s="139">
        <v>0</v>
      </c>
      <c r="R197" s="139">
        <v>0</v>
      </c>
      <c r="S197" s="139">
        <v>0</v>
      </c>
      <c r="T197" s="139">
        <v>0</v>
      </c>
      <c r="U197" s="139">
        <v>0</v>
      </c>
      <c r="V197" s="139">
        <v>0</v>
      </c>
      <c r="W197" s="139">
        <v>0</v>
      </c>
      <c r="X197" s="139">
        <v>0</v>
      </c>
      <c r="Y197" s="139">
        <v>0</v>
      </c>
      <c r="Z197" s="139">
        <v>181000</v>
      </c>
      <c r="AA197" s="139">
        <v>392308000</v>
      </c>
      <c r="AB197" s="139">
        <v>0</v>
      </c>
      <c r="AC197" s="139">
        <v>0</v>
      </c>
      <c r="AD197" s="139">
        <v>0</v>
      </c>
      <c r="AE197" s="139">
        <v>392308000</v>
      </c>
      <c r="AF197" s="139">
        <v>0</v>
      </c>
      <c r="AG197" s="139">
        <v>0</v>
      </c>
      <c r="AH197" s="139">
        <v>0</v>
      </c>
      <c r="AI197" s="139">
        <v>0</v>
      </c>
      <c r="AJ197" s="140" t="s">
        <v>794</v>
      </c>
      <c r="AK197" s="138">
        <v>11044015</v>
      </c>
      <c r="AL197" s="114"/>
      <c r="AM197" s="113"/>
    </row>
    <row r="198" spans="1:39" ht="15">
      <c r="A198" s="109" t="str">
        <f>INDEX('Tabel 3.1'!$C$9:$C$579,MATCH(AK198,'Tabel 3.1'!$IV$9:$IV$579,0))&amp;" - "&amp;INDEX('Tabel 3.1'!$D$9:$D$579,MATCH(AK198,'Tabel 3.1'!$IV$9:$IV$579,0))</f>
        <v>Jyske Invest - Jyske Invest Nye Obligationsmarkeder</v>
      </c>
      <c r="B198" s="138">
        <v>201412</v>
      </c>
      <c r="C198" s="138">
        <v>11044</v>
      </c>
      <c r="D198" s="138">
        <v>16</v>
      </c>
      <c r="E198" s="139">
        <v>2205041000</v>
      </c>
      <c r="F198" s="139">
        <v>31819000</v>
      </c>
      <c r="G198" s="139">
        <v>31819000</v>
      </c>
      <c r="H198" s="139">
        <v>0</v>
      </c>
      <c r="I198" s="139">
        <v>2170384000</v>
      </c>
      <c r="J198" s="139">
        <v>0</v>
      </c>
      <c r="K198" s="139">
        <v>2161453000</v>
      </c>
      <c r="L198" s="139">
        <v>8931000</v>
      </c>
      <c r="M198" s="139">
        <v>1842000</v>
      </c>
      <c r="N198" s="139">
        <v>0</v>
      </c>
      <c r="O198" s="139">
        <v>0</v>
      </c>
      <c r="P198" s="139">
        <v>1842000</v>
      </c>
      <c r="Q198" s="139">
        <v>0</v>
      </c>
      <c r="R198" s="139">
        <v>0</v>
      </c>
      <c r="S198" s="139">
        <v>0</v>
      </c>
      <c r="T198" s="139">
        <v>0</v>
      </c>
      <c r="U198" s="139">
        <v>0</v>
      </c>
      <c r="V198" s="139">
        <v>888000</v>
      </c>
      <c r="W198" s="139">
        <v>0</v>
      </c>
      <c r="X198" s="139">
        <v>888000</v>
      </c>
      <c r="Y198" s="139">
        <v>0</v>
      </c>
      <c r="Z198" s="139">
        <v>108000</v>
      </c>
      <c r="AA198" s="139">
        <v>2205041000</v>
      </c>
      <c r="AB198" s="139">
        <v>0</v>
      </c>
      <c r="AC198" s="139">
        <v>0</v>
      </c>
      <c r="AD198" s="139">
        <v>0</v>
      </c>
      <c r="AE198" s="139">
        <v>2143021000</v>
      </c>
      <c r="AF198" s="139">
        <v>62020000</v>
      </c>
      <c r="AG198" s="139">
        <v>0</v>
      </c>
      <c r="AH198" s="139">
        <v>62020000</v>
      </c>
      <c r="AI198" s="139">
        <v>0</v>
      </c>
      <c r="AJ198" s="140" t="s">
        <v>794</v>
      </c>
      <c r="AK198" s="138">
        <v>11044016</v>
      </c>
      <c r="AL198" s="114"/>
      <c r="AM198" s="113"/>
    </row>
    <row r="199" spans="1:39" ht="15">
      <c r="A199" s="109" t="str">
        <f>INDEX('Tabel 3.1'!$C$9:$C$579,MATCH(AK199,'Tabel 3.1'!$IV$9:$IV$579,0))&amp;" - "&amp;INDEX('Tabel 3.1'!$D$9:$D$579,MATCH(AK199,'Tabel 3.1'!$IV$9:$IV$579,0))</f>
        <v>Jyske Invest - Jyske Invest USA Aktier</v>
      </c>
      <c r="B199" s="138">
        <v>201412</v>
      </c>
      <c r="C199" s="138">
        <v>11044</v>
      </c>
      <c r="D199" s="138">
        <v>17</v>
      </c>
      <c r="E199" s="139">
        <v>746644000</v>
      </c>
      <c r="F199" s="139">
        <v>11023000</v>
      </c>
      <c r="G199" s="139">
        <v>11023000</v>
      </c>
      <c r="H199" s="139">
        <v>0</v>
      </c>
      <c r="I199" s="139">
        <v>0</v>
      </c>
      <c r="J199" s="139">
        <v>0</v>
      </c>
      <c r="K199" s="139">
        <v>0</v>
      </c>
      <c r="L199" s="139">
        <v>0</v>
      </c>
      <c r="M199" s="139">
        <v>733283000</v>
      </c>
      <c r="N199" s="139">
        <v>0</v>
      </c>
      <c r="O199" s="139">
        <v>732228000</v>
      </c>
      <c r="P199" s="139">
        <v>1055000</v>
      </c>
      <c r="Q199" s="139">
        <v>0</v>
      </c>
      <c r="R199" s="139">
        <v>0</v>
      </c>
      <c r="S199" s="139">
        <v>0</v>
      </c>
      <c r="T199" s="139">
        <v>0</v>
      </c>
      <c r="U199" s="139">
        <v>0</v>
      </c>
      <c r="V199" s="139">
        <v>0</v>
      </c>
      <c r="W199" s="139">
        <v>0</v>
      </c>
      <c r="X199" s="139">
        <v>0</v>
      </c>
      <c r="Y199" s="139">
        <v>0</v>
      </c>
      <c r="Z199" s="139">
        <v>2338000</v>
      </c>
      <c r="AA199" s="139">
        <v>746644000</v>
      </c>
      <c r="AB199" s="139">
        <v>0</v>
      </c>
      <c r="AC199" s="139">
        <v>0</v>
      </c>
      <c r="AD199" s="139">
        <v>0</v>
      </c>
      <c r="AE199" s="139">
        <v>746644000</v>
      </c>
      <c r="AF199" s="139">
        <v>0</v>
      </c>
      <c r="AG199" s="139">
        <v>0</v>
      </c>
      <c r="AH199" s="139">
        <v>0</v>
      </c>
      <c r="AI199" s="139">
        <v>0</v>
      </c>
      <c r="AJ199" s="140" t="s">
        <v>794</v>
      </c>
      <c r="AK199" s="138">
        <v>11044017</v>
      </c>
      <c r="AL199" s="114"/>
      <c r="AM199" s="113"/>
    </row>
    <row r="200" spans="1:39" ht="15">
      <c r="A200" s="109" t="str">
        <f>INDEX('Tabel 3.1'!$C$9:$C$579,MATCH(AK200,'Tabel 3.1'!$IV$9:$IV$579,0))&amp;" - "&amp;INDEX('Tabel 3.1'!$D$9:$D$579,MATCH(AK200,'Tabel 3.1'!$IV$9:$IV$579,0))</f>
        <v>Jyske Invest - Jyske Invest Latinamerikanske Aktier</v>
      </c>
      <c r="B200" s="138">
        <v>201412</v>
      </c>
      <c r="C200" s="138">
        <v>11044</v>
      </c>
      <c r="D200" s="138">
        <v>18</v>
      </c>
      <c r="E200" s="139">
        <v>102196000</v>
      </c>
      <c r="F200" s="139">
        <v>846000</v>
      </c>
      <c r="G200" s="139">
        <v>846000</v>
      </c>
      <c r="H200" s="139">
        <v>0</v>
      </c>
      <c r="I200" s="139">
        <v>0</v>
      </c>
      <c r="J200" s="139">
        <v>0</v>
      </c>
      <c r="K200" s="139">
        <v>0</v>
      </c>
      <c r="L200" s="139">
        <v>0</v>
      </c>
      <c r="M200" s="139">
        <v>101127000</v>
      </c>
      <c r="N200" s="139">
        <v>0</v>
      </c>
      <c r="O200" s="139">
        <v>100863000</v>
      </c>
      <c r="P200" s="139">
        <v>264000</v>
      </c>
      <c r="Q200" s="139">
        <v>0</v>
      </c>
      <c r="R200" s="139">
        <v>0</v>
      </c>
      <c r="S200" s="139">
        <v>0</v>
      </c>
      <c r="T200" s="139">
        <v>0</v>
      </c>
      <c r="U200" s="139">
        <v>0</v>
      </c>
      <c r="V200" s="139">
        <v>0</v>
      </c>
      <c r="W200" s="139">
        <v>0</v>
      </c>
      <c r="X200" s="139">
        <v>0</v>
      </c>
      <c r="Y200" s="139">
        <v>0</v>
      </c>
      <c r="Z200" s="139">
        <v>223000</v>
      </c>
      <c r="AA200" s="139">
        <v>102196000</v>
      </c>
      <c r="AB200" s="139">
        <v>0</v>
      </c>
      <c r="AC200" s="139">
        <v>0</v>
      </c>
      <c r="AD200" s="139">
        <v>0</v>
      </c>
      <c r="AE200" s="139">
        <v>102196000</v>
      </c>
      <c r="AF200" s="139">
        <v>0</v>
      </c>
      <c r="AG200" s="139">
        <v>0</v>
      </c>
      <c r="AH200" s="139">
        <v>0</v>
      </c>
      <c r="AI200" s="139">
        <v>0</v>
      </c>
      <c r="AJ200" s="140" t="s">
        <v>794</v>
      </c>
      <c r="AK200" s="138">
        <v>11044018</v>
      </c>
      <c r="AL200" s="114"/>
      <c r="AM200" s="113"/>
    </row>
    <row r="201" spans="1:39" ht="15">
      <c r="A201" s="109" t="str">
        <f>INDEX('Tabel 3.1'!$C$9:$C$579,MATCH(AK201,'Tabel 3.1'!$IV$9:$IV$579,0))&amp;" - "&amp;INDEX('Tabel 3.1'!$D$9:$D$579,MATCH(AK201,'Tabel 3.1'!$IV$9:$IV$579,0))</f>
        <v>Jyske Invest - Jyske Invest Russiske Aktier</v>
      </c>
      <c r="B201" s="138">
        <v>201412</v>
      </c>
      <c r="C201" s="138">
        <v>11044</v>
      </c>
      <c r="D201" s="138">
        <v>19</v>
      </c>
      <c r="E201" s="139">
        <v>63935000</v>
      </c>
      <c r="F201" s="139">
        <v>752000</v>
      </c>
      <c r="G201" s="139">
        <v>752000</v>
      </c>
      <c r="H201" s="139">
        <v>0</v>
      </c>
      <c r="I201" s="139">
        <v>0</v>
      </c>
      <c r="J201" s="139">
        <v>0</v>
      </c>
      <c r="K201" s="139">
        <v>0</v>
      </c>
      <c r="L201" s="139">
        <v>0</v>
      </c>
      <c r="M201" s="139">
        <v>62620000</v>
      </c>
      <c r="N201" s="139">
        <v>0</v>
      </c>
      <c r="O201" s="139">
        <v>62444000</v>
      </c>
      <c r="P201" s="139">
        <v>177000</v>
      </c>
      <c r="Q201" s="139">
        <v>0</v>
      </c>
      <c r="R201" s="139">
        <v>0</v>
      </c>
      <c r="S201" s="139">
        <v>0</v>
      </c>
      <c r="T201" s="139">
        <v>0</v>
      </c>
      <c r="U201" s="139">
        <v>0</v>
      </c>
      <c r="V201" s="139">
        <v>0</v>
      </c>
      <c r="W201" s="139">
        <v>0</v>
      </c>
      <c r="X201" s="139">
        <v>0</v>
      </c>
      <c r="Y201" s="139">
        <v>0</v>
      </c>
      <c r="Z201" s="139">
        <v>563000</v>
      </c>
      <c r="AA201" s="139">
        <v>63935000</v>
      </c>
      <c r="AB201" s="139">
        <v>0</v>
      </c>
      <c r="AC201" s="139">
        <v>0</v>
      </c>
      <c r="AD201" s="139">
        <v>0</v>
      </c>
      <c r="AE201" s="139">
        <v>63728000</v>
      </c>
      <c r="AF201" s="139">
        <v>0</v>
      </c>
      <c r="AG201" s="139">
        <v>0</v>
      </c>
      <c r="AH201" s="139">
        <v>0</v>
      </c>
      <c r="AI201" s="139">
        <v>207000</v>
      </c>
      <c r="AJ201" s="140" t="s">
        <v>794</v>
      </c>
      <c r="AK201" s="138">
        <v>11044019</v>
      </c>
      <c r="AL201" s="114"/>
      <c r="AM201" s="113"/>
    </row>
    <row r="202" spans="1:39" ht="15">
      <c r="A202" s="109" t="str">
        <f>INDEX('Tabel 3.1'!$C$9:$C$579,MATCH(AK202,'Tabel 3.1'!$IV$9:$IV$579,0))&amp;" - "&amp;INDEX('Tabel 3.1'!$D$9:$D$579,MATCH(AK202,'Tabel 3.1'!$IV$9:$IV$579,0))</f>
        <v>Jyske Invest - Jyske Invest Favorit Aktier</v>
      </c>
      <c r="B202" s="138">
        <v>201412</v>
      </c>
      <c r="C202" s="138">
        <v>11044</v>
      </c>
      <c r="D202" s="138">
        <v>23</v>
      </c>
      <c r="E202" s="139">
        <v>1277136000</v>
      </c>
      <c r="F202" s="139">
        <v>40564000</v>
      </c>
      <c r="G202" s="139">
        <v>40564000</v>
      </c>
      <c r="H202" s="139">
        <v>0</v>
      </c>
      <c r="I202" s="139">
        <v>0</v>
      </c>
      <c r="J202" s="139">
        <v>0</v>
      </c>
      <c r="K202" s="139">
        <v>0</v>
      </c>
      <c r="L202" s="139">
        <v>0</v>
      </c>
      <c r="M202" s="139">
        <v>1235778000</v>
      </c>
      <c r="N202" s="139">
        <v>43213000</v>
      </c>
      <c r="O202" s="139">
        <v>1188871000</v>
      </c>
      <c r="P202" s="139">
        <v>3694000</v>
      </c>
      <c r="Q202" s="139">
        <v>0</v>
      </c>
      <c r="R202" s="139">
        <v>0</v>
      </c>
      <c r="S202" s="139">
        <v>0</v>
      </c>
      <c r="T202" s="139">
        <v>0</v>
      </c>
      <c r="U202" s="139">
        <v>0</v>
      </c>
      <c r="V202" s="139">
        <v>0</v>
      </c>
      <c r="W202" s="139">
        <v>0</v>
      </c>
      <c r="X202" s="139">
        <v>0</v>
      </c>
      <c r="Y202" s="139">
        <v>0</v>
      </c>
      <c r="Z202" s="139">
        <v>794000</v>
      </c>
      <c r="AA202" s="139">
        <v>1277136000</v>
      </c>
      <c r="AB202" s="139">
        <v>0</v>
      </c>
      <c r="AC202" s="139">
        <v>0</v>
      </c>
      <c r="AD202" s="139">
        <v>0</v>
      </c>
      <c r="AE202" s="139">
        <v>1277136000</v>
      </c>
      <c r="AF202" s="139">
        <v>0</v>
      </c>
      <c r="AG202" s="139">
        <v>0</v>
      </c>
      <c r="AH202" s="139">
        <v>0</v>
      </c>
      <c r="AI202" s="139">
        <v>0</v>
      </c>
      <c r="AJ202" s="140" t="s">
        <v>794</v>
      </c>
      <c r="AK202" s="138">
        <v>11044023</v>
      </c>
      <c r="AL202" s="114"/>
      <c r="AM202" s="113"/>
    </row>
    <row r="203" spans="1:39" ht="15">
      <c r="A203" s="109" t="str">
        <f>INDEX('Tabel 3.1'!$C$9:$C$579,MATCH(AK203,'Tabel 3.1'!$IV$9:$IV$579,0))&amp;" - "&amp;INDEX('Tabel 3.1'!$D$9:$D$579,MATCH(AK203,'Tabel 3.1'!$IV$9:$IV$579,0))</f>
        <v>Jyske Invest - Jyske Invest Favorit Obligationer</v>
      </c>
      <c r="B203" s="138">
        <v>201412</v>
      </c>
      <c r="C203" s="138">
        <v>11044</v>
      </c>
      <c r="D203" s="138">
        <v>24</v>
      </c>
      <c r="E203" s="139">
        <v>215305000</v>
      </c>
      <c r="F203" s="139">
        <v>2890000</v>
      </c>
      <c r="G203" s="139">
        <v>2890000</v>
      </c>
      <c r="H203" s="139">
        <v>0</v>
      </c>
      <c r="I203" s="139">
        <v>211612000</v>
      </c>
      <c r="J203" s="139">
        <v>28486000</v>
      </c>
      <c r="K203" s="139">
        <v>183126000</v>
      </c>
      <c r="L203" s="139">
        <v>0</v>
      </c>
      <c r="M203" s="139">
        <v>452000</v>
      </c>
      <c r="N203" s="139">
        <v>0</v>
      </c>
      <c r="O203" s="139">
        <v>0</v>
      </c>
      <c r="P203" s="139">
        <v>452000</v>
      </c>
      <c r="Q203" s="139">
        <v>0</v>
      </c>
      <c r="R203" s="139">
        <v>0</v>
      </c>
      <c r="S203" s="139">
        <v>0</v>
      </c>
      <c r="T203" s="139">
        <v>0</v>
      </c>
      <c r="U203" s="139">
        <v>0</v>
      </c>
      <c r="V203" s="139">
        <v>351000</v>
      </c>
      <c r="W203" s="139">
        <v>265000</v>
      </c>
      <c r="X203" s="139">
        <v>86000</v>
      </c>
      <c r="Y203" s="139">
        <v>0</v>
      </c>
      <c r="Z203" s="139">
        <v>0</v>
      </c>
      <c r="AA203" s="139">
        <v>215304000</v>
      </c>
      <c r="AB203" s="139">
        <v>0</v>
      </c>
      <c r="AC203" s="139">
        <v>0</v>
      </c>
      <c r="AD203" s="139">
        <v>0</v>
      </c>
      <c r="AE203" s="139">
        <v>212162000</v>
      </c>
      <c r="AF203" s="139">
        <v>3142000</v>
      </c>
      <c r="AG203" s="139">
        <v>310000</v>
      </c>
      <c r="AH203" s="139">
        <v>2832000</v>
      </c>
      <c r="AI203" s="139">
        <v>0</v>
      </c>
      <c r="AJ203" s="140" t="s">
        <v>794</v>
      </c>
      <c r="AK203" s="138">
        <v>11044024</v>
      </c>
      <c r="AL203" s="114"/>
      <c r="AM203" s="113"/>
    </row>
    <row r="204" spans="1:39" ht="15">
      <c r="A204" s="109" t="str">
        <f>INDEX('Tabel 3.1'!$C$9:$C$579,MATCH(AK204,'Tabel 3.1'!$IV$9:$IV$579,0))&amp;" - "&amp;INDEX('Tabel 3.1'!$D$9:$D$579,MATCH(AK204,'Tabel 3.1'!$IV$9:$IV$579,0))</f>
        <v>Jyske Invest - Jyske Invest Virksomhedsobligationer</v>
      </c>
      <c r="B204" s="138">
        <v>201412</v>
      </c>
      <c r="C204" s="138">
        <v>11044</v>
      </c>
      <c r="D204" s="138">
        <v>27</v>
      </c>
      <c r="E204" s="139">
        <v>2584980000</v>
      </c>
      <c r="F204" s="139">
        <v>14084000</v>
      </c>
      <c r="G204" s="139">
        <v>14084000</v>
      </c>
      <c r="H204" s="139">
        <v>0</v>
      </c>
      <c r="I204" s="139">
        <v>2565108000</v>
      </c>
      <c r="J204" s="139">
        <v>51548000</v>
      </c>
      <c r="K204" s="139">
        <v>2441289000</v>
      </c>
      <c r="L204" s="139">
        <v>72271000</v>
      </c>
      <c r="M204" s="139">
        <v>5765000</v>
      </c>
      <c r="N204" s="139">
        <v>0</v>
      </c>
      <c r="O204" s="139">
        <v>0</v>
      </c>
      <c r="P204" s="139">
        <v>5765000</v>
      </c>
      <c r="Q204" s="139">
        <v>0</v>
      </c>
      <c r="R204" s="139">
        <v>0</v>
      </c>
      <c r="S204" s="139">
        <v>0</v>
      </c>
      <c r="T204" s="139">
        <v>0</v>
      </c>
      <c r="U204" s="139">
        <v>0</v>
      </c>
      <c r="V204" s="139">
        <v>23000</v>
      </c>
      <c r="W204" s="139">
        <v>0</v>
      </c>
      <c r="X204" s="139">
        <v>23000</v>
      </c>
      <c r="Y204" s="139">
        <v>0</v>
      </c>
      <c r="Z204" s="139">
        <v>0</v>
      </c>
      <c r="AA204" s="139">
        <v>2584979000</v>
      </c>
      <c r="AB204" s="139">
        <v>0</v>
      </c>
      <c r="AC204" s="139">
        <v>0</v>
      </c>
      <c r="AD204" s="139">
        <v>0</v>
      </c>
      <c r="AE204" s="139">
        <v>2541257000</v>
      </c>
      <c r="AF204" s="139">
        <v>43722000</v>
      </c>
      <c r="AG204" s="139">
        <v>0</v>
      </c>
      <c r="AH204" s="139">
        <v>43722000</v>
      </c>
      <c r="AI204" s="139">
        <v>0</v>
      </c>
      <c r="AJ204" s="140" t="s">
        <v>794</v>
      </c>
      <c r="AK204" s="138">
        <v>11044027</v>
      </c>
      <c r="AL204" s="114"/>
      <c r="AM204" s="113"/>
    </row>
    <row r="205" spans="1:39" ht="15">
      <c r="A205" s="109" t="str">
        <f>INDEX('Tabel 3.1'!$C$9:$C$579,MATCH(AK205,'Tabel 3.1'!$IV$9:$IV$579,0))&amp;" - "&amp;INDEX('Tabel 3.1'!$D$9:$D$579,MATCH(AK205,'Tabel 3.1'!$IV$9:$IV$579,0))</f>
        <v>Jyske Invest - Jyske Invest Kinesiske Aktier</v>
      </c>
      <c r="B205" s="138">
        <v>201412</v>
      </c>
      <c r="C205" s="138">
        <v>11044</v>
      </c>
      <c r="D205" s="138">
        <v>28</v>
      </c>
      <c r="E205" s="139">
        <v>519457000</v>
      </c>
      <c r="F205" s="139">
        <v>1974000</v>
      </c>
      <c r="G205" s="139">
        <v>1974000</v>
      </c>
      <c r="H205" s="139">
        <v>0</v>
      </c>
      <c r="I205" s="139">
        <v>0</v>
      </c>
      <c r="J205" s="139">
        <v>0</v>
      </c>
      <c r="K205" s="139">
        <v>0</v>
      </c>
      <c r="L205" s="139">
        <v>0</v>
      </c>
      <c r="M205" s="139">
        <v>514141000</v>
      </c>
      <c r="N205" s="139">
        <v>0</v>
      </c>
      <c r="O205" s="139">
        <v>512896000</v>
      </c>
      <c r="P205" s="139">
        <v>1244000</v>
      </c>
      <c r="Q205" s="139">
        <v>0</v>
      </c>
      <c r="R205" s="139">
        <v>0</v>
      </c>
      <c r="S205" s="139">
        <v>0</v>
      </c>
      <c r="T205" s="139">
        <v>0</v>
      </c>
      <c r="U205" s="139">
        <v>0</v>
      </c>
      <c r="V205" s="139">
        <v>0</v>
      </c>
      <c r="W205" s="139">
        <v>0</v>
      </c>
      <c r="X205" s="139">
        <v>0</v>
      </c>
      <c r="Y205" s="139">
        <v>0</v>
      </c>
      <c r="Z205" s="139">
        <v>3342000</v>
      </c>
      <c r="AA205" s="139">
        <v>519457000</v>
      </c>
      <c r="AB205" s="139">
        <v>0</v>
      </c>
      <c r="AC205" s="139">
        <v>0</v>
      </c>
      <c r="AD205" s="139">
        <v>0</v>
      </c>
      <c r="AE205" s="139">
        <v>519457000</v>
      </c>
      <c r="AF205" s="139">
        <v>0</v>
      </c>
      <c r="AG205" s="139">
        <v>0</v>
      </c>
      <c r="AH205" s="139">
        <v>0</v>
      </c>
      <c r="AI205" s="139">
        <v>0</v>
      </c>
      <c r="AJ205" s="140" t="s">
        <v>794</v>
      </c>
      <c r="AK205" s="138">
        <v>11044028</v>
      </c>
      <c r="AL205" s="114"/>
      <c r="AM205" s="113"/>
    </row>
    <row r="206" spans="1:39" ht="15">
      <c r="A206" s="109" t="str">
        <f>INDEX('Tabel 3.1'!$C$9:$C$579,MATCH(AK206,'Tabel 3.1'!$IV$9:$IV$579,0))&amp;" - "&amp;INDEX('Tabel 3.1'!$D$9:$D$579,MATCH(AK206,'Tabel 3.1'!$IV$9:$IV$579,0))</f>
        <v>Jyske Invest - Jyske Invest Indiske Aktier</v>
      </c>
      <c r="B206" s="138">
        <v>201412</v>
      </c>
      <c r="C206" s="138">
        <v>11044</v>
      </c>
      <c r="D206" s="138">
        <v>29</v>
      </c>
      <c r="E206" s="139">
        <v>682886000</v>
      </c>
      <c r="F206" s="139">
        <v>14655000</v>
      </c>
      <c r="G206" s="139">
        <v>14655000</v>
      </c>
      <c r="H206" s="139">
        <v>0</v>
      </c>
      <c r="I206" s="139">
        <v>0</v>
      </c>
      <c r="J206" s="139">
        <v>0</v>
      </c>
      <c r="K206" s="139">
        <v>0</v>
      </c>
      <c r="L206" s="139">
        <v>0</v>
      </c>
      <c r="M206" s="139">
        <v>668231000</v>
      </c>
      <c r="N206" s="139">
        <v>0</v>
      </c>
      <c r="O206" s="139">
        <v>667321000</v>
      </c>
      <c r="P206" s="139">
        <v>910000</v>
      </c>
      <c r="Q206" s="139">
        <v>0</v>
      </c>
      <c r="R206" s="139">
        <v>0</v>
      </c>
      <c r="S206" s="139">
        <v>0</v>
      </c>
      <c r="T206" s="139">
        <v>0</v>
      </c>
      <c r="U206" s="139">
        <v>0</v>
      </c>
      <c r="V206" s="139">
        <v>0</v>
      </c>
      <c r="W206" s="139">
        <v>0</v>
      </c>
      <c r="X206" s="139">
        <v>0</v>
      </c>
      <c r="Y206" s="139">
        <v>0</v>
      </c>
      <c r="Z206" s="139">
        <v>0</v>
      </c>
      <c r="AA206" s="139">
        <v>682885000</v>
      </c>
      <c r="AB206" s="139">
        <v>0</v>
      </c>
      <c r="AC206" s="139">
        <v>0</v>
      </c>
      <c r="AD206" s="139">
        <v>0</v>
      </c>
      <c r="AE206" s="139">
        <v>682875000</v>
      </c>
      <c r="AF206" s="139">
        <v>0</v>
      </c>
      <c r="AG206" s="139">
        <v>0</v>
      </c>
      <c r="AH206" s="139">
        <v>0</v>
      </c>
      <c r="AI206" s="139">
        <v>10000</v>
      </c>
      <c r="AJ206" s="140" t="s">
        <v>794</v>
      </c>
      <c r="AK206" s="138">
        <v>11044029</v>
      </c>
      <c r="AL206" s="114"/>
      <c r="AM206" s="113"/>
    </row>
    <row r="207" spans="1:39" ht="15">
      <c r="A207" s="109" t="str">
        <f>INDEX('Tabel 3.1'!$C$9:$C$579,MATCH(AK207,'Tabel 3.1'!$IV$9:$IV$579,0))&amp;" - "&amp;INDEX('Tabel 3.1'!$D$9:$D$579,MATCH(AK207,'Tabel 3.1'!$IV$9:$IV$579,0))</f>
        <v>Jyske Invest - Jyske Invest Nye Obligationsmarkeder Valuta</v>
      </c>
      <c r="B207" s="138">
        <v>201412</v>
      </c>
      <c r="C207" s="138">
        <v>11044</v>
      </c>
      <c r="D207" s="138">
        <v>30</v>
      </c>
      <c r="E207" s="139">
        <v>2742107000</v>
      </c>
      <c r="F207" s="139">
        <v>99793000</v>
      </c>
      <c r="G207" s="139">
        <v>99793000</v>
      </c>
      <c r="H207" s="139">
        <v>0</v>
      </c>
      <c r="I207" s="139">
        <v>2610146000</v>
      </c>
      <c r="J207" s="139">
        <v>0</v>
      </c>
      <c r="K207" s="139">
        <v>2435907000</v>
      </c>
      <c r="L207" s="139">
        <v>174239000</v>
      </c>
      <c r="M207" s="139">
        <v>4681000</v>
      </c>
      <c r="N207" s="139">
        <v>0</v>
      </c>
      <c r="O207" s="139">
        <v>0</v>
      </c>
      <c r="P207" s="139">
        <v>4681000</v>
      </c>
      <c r="Q207" s="139">
        <v>0</v>
      </c>
      <c r="R207" s="139">
        <v>0</v>
      </c>
      <c r="S207" s="139">
        <v>0</v>
      </c>
      <c r="T207" s="139">
        <v>0</v>
      </c>
      <c r="U207" s="139">
        <v>0</v>
      </c>
      <c r="V207" s="139">
        <v>27487000</v>
      </c>
      <c r="W207" s="139">
        <v>0</v>
      </c>
      <c r="X207" s="139">
        <v>27487000</v>
      </c>
      <c r="Y207" s="139">
        <v>0</v>
      </c>
      <c r="Z207" s="139">
        <v>0</v>
      </c>
      <c r="AA207" s="139">
        <v>2742107000</v>
      </c>
      <c r="AB207" s="139">
        <v>0</v>
      </c>
      <c r="AC207" s="139">
        <v>0</v>
      </c>
      <c r="AD207" s="139">
        <v>0</v>
      </c>
      <c r="AE207" s="139">
        <v>2708664000</v>
      </c>
      <c r="AF207" s="139">
        <v>33443000</v>
      </c>
      <c r="AG207" s="139">
        <v>0</v>
      </c>
      <c r="AH207" s="139">
        <v>33443000</v>
      </c>
      <c r="AI207" s="139">
        <v>0</v>
      </c>
      <c r="AJ207" s="140" t="s">
        <v>794</v>
      </c>
      <c r="AK207" s="138">
        <v>11044030</v>
      </c>
      <c r="AL207" s="114"/>
      <c r="AM207" s="113"/>
    </row>
    <row r="208" spans="1:39" ht="15">
      <c r="A208" s="109" t="str">
        <f>INDEX('Tabel 3.1'!$C$9:$C$579,MATCH(AK208,'Tabel 3.1'!$IV$9:$IV$579,0))&amp;" - "&amp;INDEX('Tabel 3.1'!$D$9:$D$579,MATCH(AK208,'Tabel 3.1'!$IV$9:$IV$579,0))</f>
        <v>Jyske Invest - Jyske Invest Tyrkiske Aktier</v>
      </c>
      <c r="B208" s="138">
        <v>201412</v>
      </c>
      <c r="C208" s="138">
        <v>11044</v>
      </c>
      <c r="D208" s="138">
        <v>31</v>
      </c>
      <c r="E208" s="139">
        <v>151348000</v>
      </c>
      <c r="F208" s="139">
        <v>2996000</v>
      </c>
      <c r="G208" s="139">
        <v>2996000</v>
      </c>
      <c r="H208" s="139">
        <v>0</v>
      </c>
      <c r="I208" s="139">
        <v>0</v>
      </c>
      <c r="J208" s="139">
        <v>0</v>
      </c>
      <c r="K208" s="139">
        <v>0</v>
      </c>
      <c r="L208" s="139">
        <v>0</v>
      </c>
      <c r="M208" s="139">
        <v>148352000</v>
      </c>
      <c r="N208" s="139">
        <v>0</v>
      </c>
      <c r="O208" s="139">
        <v>148127000</v>
      </c>
      <c r="P208" s="139">
        <v>225000</v>
      </c>
      <c r="Q208" s="139">
        <v>0</v>
      </c>
      <c r="R208" s="139">
        <v>0</v>
      </c>
      <c r="S208" s="139">
        <v>0</v>
      </c>
      <c r="T208" s="139">
        <v>0</v>
      </c>
      <c r="U208" s="139">
        <v>0</v>
      </c>
      <c r="V208" s="139">
        <v>0</v>
      </c>
      <c r="W208" s="139">
        <v>0</v>
      </c>
      <c r="X208" s="139">
        <v>0</v>
      </c>
      <c r="Y208" s="139">
        <v>0</v>
      </c>
      <c r="Z208" s="139">
        <v>0</v>
      </c>
      <c r="AA208" s="139">
        <v>151348000</v>
      </c>
      <c r="AB208" s="139">
        <v>0</v>
      </c>
      <c r="AC208" s="139">
        <v>0</v>
      </c>
      <c r="AD208" s="139">
        <v>0</v>
      </c>
      <c r="AE208" s="139">
        <v>151348000</v>
      </c>
      <c r="AF208" s="139">
        <v>0</v>
      </c>
      <c r="AG208" s="139">
        <v>0</v>
      </c>
      <c r="AH208" s="139">
        <v>0</v>
      </c>
      <c r="AI208" s="139">
        <v>0</v>
      </c>
      <c r="AJ208" s="140" t="s">
        <v>794</v>
      </c>
      <c r="AK208" s="138">
        <v>11044031</v>
      </c>
      <c r="AL208" s="114"/>
      <c r="AM208" s="113"/>
    </row>
    <row r="209" spans="1:39" ht="15">
      <c r="A209" s="109" t="str">
        <f>INDEX('Tabel 3.1'!$C$9:$C$579,MATCH(AK209,'Tabel 3.1'!$IV$9:$IV$579,0))&amp;" - "&amp;INDEX('Tabel 3.1'!$D$9:$D$579,MATCH(AK209,'Tabel 3.1'!$IV$9:$IV$579,0))</f>
        <v>Jyske Invest - Jyske Invest Højt Ratede Virksomhedsobligationer</v>
      </c>
      <c r="B209" s="138">
        <v>201412</v>
      </c>
      <c r="C209" s="138">
        <v>11044</v>
      </c>
      <c r="D209" s="138">
        <v>33</v>
      </c>
      <c r="E209" s="139">
        <v>499111000</v>
      </c>
      <c r="F209" s="139">
        <v>9778000</v>
      </c>
      <c r="G209" s="139">
        <v>9778000</v>
      </c>
      <c r="H209" s="139">
        <v>0</v>
      </c>
      <c r="I209" s="139">
        <v>487540000</v>
      </c>
      <c r="J209" s="139">
        <v>15103000</v>
      </c>
      <c r="K209" s="139">
        <v>472436000</v>
      </c>
      <c r="L209" s="139">
        <v>0</v>
      </c>
      <c r="M209" s="139">
        <v>1129000</v>
      </c>
      <c r="N209" s="139">
        <v>0</v>
      </c>
      <c r="O209" s="139">
        <v>0</v>
      </c>
      <c r="P209" s="139">
        <v>1129000</v>
      </c>
      <c r="Q209" s="139">
        <v>0</v>
      </c>
      <c r="R209" s="139">
        <v>0</v>
      </c>
      <c r="S209" s="139">
        <v>0</v>
      </c>
      <c r="T209" s="139">
        <v>0</v>
      </c>
      <c r="U209" s="139">
        <v>0</v>
      </c>
      <c r="V209" s="139">
        <v>664000</v>
      </c>
      <c r="W209" s="139">
        <v>655000</v>
      </c>
      <c r="X209" s="139">
        <v>9000</v>
      </c>
      <c r="Y209" s="139">
        <v>0</v>
      </c>
      <c r="Z209" s="139">
        <v>0</v>
      </c>
      <c r="AA209" s="139">
        <v>499110000</v>
      </c>
      <c r="AB209" s="139">
        <v>0</v>
      </c>
      <c r="AC209" s="139">
        <v>0</v>
      </c>
      <c r="AD209" s="139">
        <v>0</v>
      </c>
      <c r="AE209" s="139">
        <v>498688000</v>
      </c>
      <c r="AF209" s="139">
        <v>422000</v>
      </c>
      <c r="AG209" s="139">
        <v>0</v>
      </c>
      <c r="AH209" s="139">
        <v>422000</v>
      </c>
      <c r="AI209" s="139">
        <v>0</v>
      </c>
      <c r="AJ209" s="140" t="s">
        <v>794</v>
      </c>
      <c r="AK209" s="138">
        <v>11044033</v>
      </c>
      <c r="AL209" s="114"/>
      <c r="AM209" s="113"/>
    </row>
    <row r="210" spans="1:39" ht="15">
      <c r="A210" s="109" t="str">
        <f>INDEX('Tabel 3.1'!$C$9:$C$579,MATCH(AK210,'Tabel 3.1'!$IV$9:$IV$579,0))&amp;" - "&amp;INDEX('Tabel 3.1'!$D$9:$D$579,MATCH(AK210,'Tabel 3.1'!$IV$9:$IV$579,0))</f>
        <v>Jyske Invest - Jyske Invest Globale Aktier Special</v>
      </c>
      <c r="B210" s="138">
        <v>201412</v>
      </c>
      <c r="C210" s="138">
        <v>11044</v>
      </c>
      <c r="D210" s="138">
        <v>34</v>
      </c>
      <c r="E210" s="139">
        <v>672828000</v>
      </c>
      <c r="F210" s="139">
        <v>9973000</v>
      </c>
      <c r="G210" s="139">
        <v>9973000</v>
      </c>
      <c r="H210" s="139">
        <v>0</v>
      </c>
      <c r="I210" s="139">
        <v>0</v>
      </c>
      <c r="J210" s="139">
        <v>0</v>
      </c>
      <c r="K210" s="139">
        <v>0</v>
      </c>
      <c r="L210" s="139">
        <v>0</v>
      </c>
      <c r="M210" s="139">
        <v>662255000</v>
      </c>
      <c r="N210" s="139">
        <v>7763000</v>
      </c>
      <c r="O210" s="139">
        <v>653817000</v>
      </c>
      <c r="P210" s="139">
        <v>675000</v>
      </c>
      <c r="Q210" s="139">
        <v>0</v>
      </c>
      <c r="R210" s="139">
        <v>0</v>
      </c>
      <c r="S210" s="139">
        <v>0</v>
      </c>
      <c r="T210" s="139">
        <v>0</v>
      </c>
      <c r="U210" s="139">
        <v>0</v>
      </c>
      <c r="V210" s="139">
        <v>0</v>
      </c>
      <c r="W210" s="139">
        <v>0</v>
      </c>
      <c r="X210" s="139">
        <v>0</v>
      </c>
      <c r="Y210" s="139">
        <v>0</v>
      </c>
      <c r="Z210" s="139">
        <v>600000</v>
      </c>
      <c r="AA210" s="139">
        <v>672828000</v>
      </c>
      <c r="AB210" s="139">
        <v>0</v>
      </c>
      <c r="AC210" s="139">
        <v>0</v>
      </c>
      <c r="AD210" s="139">
        <v>0</v>
      </c>
      <c r="AE210" s="139">
        <v>672828000</v>
      </c>
      <c r="AF210" s="139">
        <v>0</v>
      </c>
      <c r="AG210" s="139">
        <v>0</v>
      </c>
      <c r="AH210" s="139">
        <v>0</v>
      </c>
      <c r="AI210" s="139">
        <v>0</v>
      </c>
      <c r="AJ210" s="140" t="s">
        <v>794</v>
      </c>
      <c r="AK210" s="138">
        <v>11044034</v>
      </c>
      <c r="AL210" s="114"/>
      <c r="AM210" s="113"/>
    </row>
    <row r="211" spans="1:39" ht="15">
      <c r="A211" s="109" t="str">
        <f>INDEX('Tabel 3.1'!$C$9:$C$579,MATCH(AK211,'Tabel 3.1'!$IV$9:$IV$579,0))&amp;" - "&amp;INDEX('Tabel 3.1'!$D$9:$D$579,MATCH(AK211,'Tabel 3.1'!$IV$9:$IV$579,0))</f>
        <v>Jyske Invest - Jyske Invest Brasilianske Aktier</v>
      </c>
      <c r="B211" s="138">
        <v>201412</v>
      </c>
      <c r="C211" s="138">
        <v>11044</v>
      </c>
      <c r="D211" s="138">
        <v>35</v>
      </c>
      <c r="E211" s="139">
        <v>95820000</v>
      </c>
      <c r="F211" s="139">
        <v>1236000</v>
      </c>
      <c r="G211" s="139">
        <v>1236000</v>
      </c>
      <c r="H211" s="139">
        <v>0</v>
      </c>
      <c r="I211" s="139">
        <v>0</v>
      </c>
      <c r="J211" s="139">
        <v>0</v>
      </c>
      <c r="K211" s="139">
        <v>0</v>
      </c>
      <c r="L211" s="139">
        <v>0</v>
      </c>
      <c r="M211" s="139">
        <v>94268000</v>
      </c>
      <c r="N211" s="139">
        <v>0</v>
      </c>
      <c r="O211" s="139">
        <v>94041000</v>
      </c>
      <c r="P211" s="139">
        <v>227000</v>
      </c>
      <c r="Q211" s="139">
        <v>0</v>
      </c>
      <c r="R211" s="139">
        <v>0</v>
      </c>
      <c r="S211" s="139">
        <v>0</v>
      </c>
      <c r="T211" s="139">
        <v>0</v>
      </c>
      <c r="U211" s="139">
        <v>0</v>
      </c>
      <c r="V211" s="139">
        <v>0</v>
      </c>
      <c r="W211" s="139">
        <v>0</v>
      </c>
      <c r="X211" s="139">
        <v>0</v>
      </c>
      <c r="Y211" s="139">
        <v>0</v>
      </c>
      <c r="Z211" s="139">
        <v>316000</v>
      </c>
      <c r="AA211" s="139">
        <v>95820000</v>
      </c>
      <c r="AB211" s="139">
        <v>0</v>
      </c>
      <c r="AC211" s="139">
        <v>0</v>
      </c>
      <c r="AD211" s="139">
        <v>0</v>
      </c>
      <c r="AE211" s="139">
        <v>95820000</v>
      </c>
      <c r="AF211" s="139">
        <v>0</v>
      </c>
      <c r="AG211" s="139">
        <v>0</v>
      </c>
      <c r="AH211" s="139">
        <v>0</v>
      </c>
      <c r="AI211" s="139">
        <v>0</v>
      </c>
      <c r="AJ211" s="140" t="s">
        <v>794</v>
      </c>
      <c r="AK211" s="138">
        <v>11044035</v>
      </c>
      <c r="AL211" s="114"/>
      <c r="AM211" s="113"/>
    </row>
    <row r="212" spans="1:39" ht="15">
      <c r="A212" s="109" t="str">
        <f>INDEX('Tabel 3.1'!$C$9:$C$579,MATCH(AK212,'Tabel 3.1'!$IV$9:$IV$579,0))&amp;" - "&amp;INDEX('Tabel 3.1'!$D$9:$D$579,MATCH(AK212,'Tabel 3.1'!$IV$9:$IV$579,0))</f>
        <v>Jyske Invest - Jyske Invest Indeksobligationer</v>
      </c>
      <c r="B212" s="138">
        <v>201412</v>
      </c>
      <c r="C212" s="138">
        <v>11044</v>
      </c>
      <c r="D212" s="138">
        <v>36</v>
      </c>
      <c r="E212" s="139">
        <v>51780000</v>
      </c>
      <c r="F212" s="139">
        <v>183000</v>
      </c>
      <c r="G212" s="139">
        <v>183000</v>
      </c>
      <c r="H212" s="139">
        <v>0</v>
      </c>
      <c r="I212" s="139">
        <v>51225000</v>
      </c>
      <c r="J212" s="139">
        <v>1868000</v>
      </c>
      <c r="K212" s="139">
        <v>49357000</v>
      </c>
      <c r="L212" s="139">
        <v>0</v>
      </c>
      <c r="M212" s="139">
        <v>117000</v>
      </c>
      <c r="N212" s="139">
        <v>0</v>
      </c>
      <c r="O212" s="139">
        <v>0</v>
      </c>
      <c r="P212" s="139">
        <v>117000</v>
      </c>
      <c r="Q212" s="139">
        <v>0</v>
      </c>
      <c r="R212" s="139">
        <v>0</v>
      </c>
      <c r="S212" s="139">
        <v>0</v>
      </c>
      <c r="T212" s="139">
        <v>0</v>
      </c>
      <c r="U212" s="139">
        <v>0</v>
      </c>
      <c r="V212" s="139">
        <v>255000</v>
      </c>
      <c r="W212" s="139">
        <v>0</v>
      </c>
      <c r="X212" s="139">
        <v>255000</v>
      </c>
      <c r="Y212" s="139">
        <v>0</v>
      </c>
      <c r="Z212" s="139">
        <v>0</v>
      </c>
      <c r="AA212" s="139">
        <v>51780000</v>
      </c>
      <c r="AB212" s="139">
        <v>0</v>
      </c>
      <c r="AC212" s="139">
        <v>0</v>
      </c>
      <c r="AD212" s="139">
        <v>0</v>
      </c>
      <c r="AE212" s="139">
        <v>51444000</v>
      </c>
      <c r="AF212" s="139">
        <v>336000</v>
      </c>
      <c r="AG212" s="139">
        <v>0</v>
      </c>
      <c r="AH212" s="139">
        <v>336000</v>
      </c>
      <c r="AI212" s="139">
        <v>0</v>
      </c>
      <c r="AJ212" s="140" t="s">
        <v>794</v>
      </c>
      <c r="AK212" s="138">
        <v>11044036</v>
      </c>
      <c r="AL212" s="114"/>
      <c r="AM212" s="113"/>
    </row>
    <row r="213" spans="1:39" ht="15">
      <c r="A213" s="109" t="str">
        <f>INDEX('Tabel 3.1'!$C$9:$C$579,MATCH(AK213,'Tabel 3.1'!$IV$9:$IV$579,0))&amp;" - "&amp;INDEX('Tabel 3.1'!$D$9:$D$579,MATCH(AK213,'Tabel 3.1'!$IV$9:$IV$579,0))</f>
        <v>Jyske Invest - Pensionspleje - Dæmpet</v>
      </c>
      <c r="B213" s="138">
        <v>201412</v>
      </c>
      <c r="C213" s="138">
        <v>11044</v>
      </c>
      <c r="D213" s="138">
        <v>38</v>
      </c>
      <c r="E213" s="139">
        <v>1113834000</v>
      </c>
      <c r="F213" s="139">
        <v>35752000</v>
      </c>
      <c r="G213" s="139">
        <v>35752000</v>
      </c>
      <c r="H213" s="139">
        <v>0</v>
      </c>
      <c r="I213" s="139">
        <v>896831000</v>
      </c>
      <c r="J213" s="139">
        <v>859275000</v>
      </c>
      <c r="K213" s="139">
        <v>37557000</v>
      </c>
      <c r="L213" s="139">
        <v>0</v>
      </c>
      <c r="M213" s="139">
        <v>2290000</v>
      </c>
      <c r="N213" s="139">
        <v>0</v>
      </c>
      <c r="O213" s="139">
        <v>0</v>
      </c>
      <c r="P213" s="139">
        <v>2290000</v>
      </c>
      <c r="Q213" s="139">
        <v>0</v>
      </c>
      <c r="R213" s="139">
        <v>0</v>
      </c>
      <c r="S213" s="139">
        <v>178961000</v>
      </c>
      <c r="T213" s="139">
        <v>153264000</v>
      </c>
      <c r="U213" s="139">
        <v>25697000</v>
      </c>
      <c r="V213" s="139">
        <v>0</v>
      </c>
      <c r="W213" s="139">
        <v>0</v>
      </c>
      <c r="X213" s="139">
        <v>0</v>
      </c>
      <c r="Y213" s="139">
        <v>0</v>
      </c>
      <c r="Z213" s="139">
        <v>0</v>
      </c>
      <c r="AA213" s="139">
        <v>1113834000</v>
      </c>
      <c r="AB213" s="139">
        <v>0</v>
      </c>
      <c r="AC213" s="139">
        <v>0</v>
      </c>
      <c r="AD213" s="139">
        <v>0</v>
      </c>
      <c r="AE213" s="139">
        <v>1111027000</v>
      </c>
      <c r="AF213" s="139">
        <v>332000</v>
      </c>
      <c r="AG213" s="139">
        <v>0</v>
      </c>
      <c r="AH213" s="139">
        <v>332000</v>
      </c>
      <c r="AI213" s="139">
        <v>2475000</v>
      </c>
      <c r="AJ213" s="140" t="s">
        <v>794</v>
      </c>
      <c r="AK213" s="138">
        <v>11044038</v>
      </c>
      <c r="AL213" s="114"/>
      <c r="AM213" s="113"/>
    </row>
    <row r="214" spans="1:39" ht="15">
      <c r="A214" s="109" t="str">
        <f>INDEX('Tabel 3.1'!$C$9:$C$579,MATCH(AK214,'Tabel 3.1'!$IV$9:$IV$579,0))&amp;" - "&amp;INDEX('Tabel 3.1'!$D$9:$D$579,MATCH(AK214,'Tabel 3.1'!$IV$9:$IV$579,0))</f>
        <v>Jyske Invest - Pensionspleje - Stabil</v>
      </c>
      <c r="B214" s="138">
        <v>201412</v>
      </c>
      <c r="C214" s="138">
        <v>11044</v>
      </c>
      <c r="D214" s="138">
        <v>39</v>
      </c>
      <c r="E214" s="139">
        <v>8600216000</v>
      </c>
      <c r="F214" s="139">
        <v>544475000</v>
      </c>
      <c r="G214" s="139">
        <v>103339000</v>
      </c>
      <c r="H214" s="139">
        <v>441135000</v>
      </c>
      <c r="I214" s="139">
        <v>5768420000</v>
      </c>
      <c r="J214" s="139">
        <v>5159279000</v>
      </c>
      <c r="K214" s="139">
        <v>587723000</v>
      </c>
      <c r="L214" s="139">
        <v>21418000</v>
      </c>
      <c r="M214" s="139">
        <v>1356731000</v>
      </c>
      <c r="N214" s="139">
        <v>15271000</v>
      </c>
      <c r="O214" s="139">
        <v>1327316000</v>
      </c>
      <c r="P214" s="139">
        <v>14143000</v>
      </c>
      <c r="Q214" s="139">
        <v>0</v>
      </c>
      <c r="R214" s="139">
        <v>0</v>
      </c>
      <c r="S214" s="139">
        <v>925091000</v>
      </c>
      <c r="T214" s="139">
        <v>687337000</v>
      </c>
      <c r="U214" s="139">
        <v>237753000</v>
      </c>
      <c r="V214" s="139">
        <v>4628000</v>
      </c>
      <c r="W214" s="139">
        <v>1615000</v>
      </c>
      <c r="X214" s="139">
        <v>3013000</v>
      </c>
      <c r="Y214" s="139">
        <v>0</v>
      </c>
      <c r="Z214" s="139">
        <v>871000</v>
      </c>
      <c r="AA214" s="139">
        <v>8600215000</v>
      </c>
      <c r="AB214" s="139">
        <v>42963000</v>
      </c>
      <c r="AC214" s="139">
        <v>42963000</v>
      </c>
      <c r="AD214" s="139">
        <v>0</v>
      </c>
      <c r="AE214" s="139">
        <v>8093861000</v>
      </c>
      <c r="AF214" s="139">
        <v>8587000</v>
      </c>
      <c r="AG214" s="139">
        <v>0</v>
      </c>
      <c r="AH214" s="139">
        <v>8587000</v>
      </c>
      <c r="AI214" s="139">
        <v>454804000</v>
      </c>
      <c r="AJ214" s="140" t="s">
        <v>794</v>
      </c>
      <c r="AK214" s="138">
        <v>11044039</v>
      </c>
      <c r="AL214" s="114"/>
      <c r="AM214" s="113"/>
    </row>
    <row r="215" spans="1:39" ht="15">
      <c r="A215" s="109" t="str">
        <f>INDEX('Tabel 3.1'!$C$9:$C$579,MATCH(AK215,'Tabel 3.1'!$IV$9:$IV$579,0))&amp;" - "&amp;INDEX('Tabel 3.1'!$D$9:$D$579,MATCH(AK215,'Tabel 3.1'!$IV$9:$IV$579,0))</f>
        <v>Jyske Invest - Pensionspleje - Balanceret</v>
      </c>
      <c r="B215" s="138">
        <v>201412</v>
      </c>
      <c r="C215" s="138">
        <v>11044</v>
      </c>
      <c r="D215" s="138">
        <v>40</v>
      </c>
      <c r="E215" s="139">
        <v>9458466000</v>
      </c>
      <c r="F215" s="139">
        <v>846777000</v>
      </c>
      <c r="G215" s="139">
        <v>343620000</v>
      </c>
      <c r="H215" s="139">
        <v>503157000</v>
      </c>
      <c r="I215" s="139">
        <v>3491431000</v>
      </c>
      <c r="J215" s="139">
        <v>3461988000</v>
      </c>
      <c r="K215" s="139">
        <v>29443000</v>
      </c>
      <c r="L215" s="139">
        <v>0</v>
      </c>
      <c r="M215" s="139">
        <v>3741177000</v>
      </c>
      <c r="N215" s="139">
        <v>44183000</v>
      </c>
      <c r="O215" s="139">
        <v>3683740000</v>
      </c>
      <c r="P215" s="139">
        <v>13254000</v>
      </c>
      <c r="Q215" s="139">
        <v>0</v>
      </c>
      <c r="R215" s="139">
        <v>0</v>
      </c>
      <c r="S215" s="139">
        <v>1373995000</v>
      </c>
      <c r="T215" s="139">
        <v>1225816000</v>
      </c>
      <c r="U215" s="139">
        <v>148178000</v>
      </c>
      <c r="V215" s="139">
        <v>2692000</v>
      </c>
      <c r="W215" s="139">
        <v>2692000</v>
      </c>
      <c r="X215" s="139">
        <v>0</v>
      </c>
      <c r="Y215" s="139">
        <v>0</v>
      </c>
      <c r="Z215" s="139">
        <v>2394000</v>
      </c>
      <c r="AA215" s="139">
        <v>9458465000</v>
      </c>
      <c r="AB215" s="139">
        <v>40000</v>
      </c>
      <c r="AC215" s="139">
        <v>40000</v>
      </c>
      <c r="AD215" s="139">
        <v>0</v>
      </c>
      <c r="AE215" s="139">
        <v>8893366000</v>
      </c>
      <c r="AF215" s="139">
        <v>1211000</v>
      </c>
      <c r="AG215" s="139">
        <v>1020000</v>
      </c>
      <c r="AH215" s="139">
        <v>191000</v>
      </c>
      <c r="AI215" s="139">
        <v>563848000</v>
      </c>
      <c r="AJ215" s="140" t="s">
        <v>794</v>
      </c>
      <c r="AK215" s="138">
        <v>11044040</v>
      </c>
      <c r="AL215" s="114"/>
      <c r="AM215" s="113"/>
    </row>
    <row r="216" spans="1:39" ht="15">
      <c r="A216" s="109" t="str">
        <f>INDEX('Tabel 3.1'!$C$9:$C$579,MATCH(AK216,'Tabel 3.1'!$IV$9:$IV$579,0))&amp;" - "&amp;INDEX('Tabel 3.1'!$D$9:$D$579,MATCH(AK216,'Tabel 3.1'!$IV$9:$IV$579,0))</f>
        <v>Jyske Invest - Pensionspleje - Vækst</v>
      </c>
      <c r="B216" s="138">
        <v>201412</v>
      </c>
      <c r="C216" s="138">
        <v>11044</v>
      </c>
      <c r="D216" s="138">
        <v>41</v>
      </c>
      <c r="E216" s="139">
        <v>3409547000</v>
      </c>
      <c r="F216" s="139">
        <v>260502000</v>
      </c>
      <c r="G216" s="139">
        <v>260502000</v>
      </c>
      <c r="H216" s="139">
        <v>0</v>
      </c>
      <c r="I216" s="139">
        <v>479456000</v>
      </c>
      <c r="J216" s="139">
        <v>479456000</v>
      </c>
      <c r="K216" s="139">
        <v>0</v>
      </c>
      <c r="L216" s="139">
        <v>0</v>
      </c>
      <c r="M216" s="139">
        <v>2243247000</v>
      </c>
      <c r="N216" s="139">
        <v>26058000</v>
      </c>
      <c r="O216" s="139">
        <v>2211865000</v>
      </c>
      <c r="P216" s="139">
        <v>5324000</v>
      </c>
      <c r="Q216" s="139">
        <v>0</v>
      </c>
      <c r="R216" s="139">
        <v>0</v>
      </c>
      <c r="S216" s="139">
        <v>395998000</v>
      </c>
      <c r="T216" s="139">
        <v>395998000</v>
      </c>
      <c r="U216" s="139">
        <v>0</v>
      </c>
      <c r="V216" s="139">
        <v>9369000</v>
      </c>
      <c r="W216" s="139">
        <v>9369000</v>
      </c>
      <c r="X216" s="139">
        <v>0</v>
      </c>
      <c r="Y216" s="139">
        <v>0</v>
      </c>
      <c r="Z216" s="139">
        <v>20975000</v>
      </c>
      <c r="AA216" s="139">
        <v>3409547000</v>
      </c>
      <c r="AB216" s="139">
        <v>0</v>
      </c>
      <c r="AC216" s="139">
        <v>0</v>
      </c>
      <c r="AD216" s="139">
        <v>0</v>
      </c>
      <c r="AE216" s="139">
        <v>3409547000</v>
      </c>
      <c r="AF216" s="139">
        <v>0</v>
      </c>
      <c r="AG216" s="139">
        <v>0</v>
      </c>
      <c r="AH216" s="139">
        <v>0</v>
      </c>
      <c r="AI216" s="139">
        <v>0</v>
      </c>
      <c r="AJ216" s="140" t="s">
        <v>794</v>
      </c>
      <c r="AK216" s="138">
        <v>11044041</v>
      </c>
      <c r="AL216" s="114"/>
      <c r="AM216" s="113"/>
    </row>
    <row r="217" spans="1:39" ht="15">
      <c r="A217" s="109" t="str">
        <f>INDEX('Tabel 3.1'!$C$9:$C$579,MATCH(AK217,'Tabel 3.1'!$IV$9:$IV$579,0))&amp;" - "&amp;INDEX('Tabel 3.1'!$D$9:$D$579,MATCH(AK217,'Tabel 3.1'!$IV$9:$IV$579,0))</f>
        <v>Jyske Invest - Jyske Invest Obligationer Engros</v>
      </c>
      <c r="B217" s="138">
        <v>201412</v>
      </c>
      <c r="C217" s="138">
        <v>11044</v>
      </c>
      <c r="D217" s="138">
        <v>42</v>
      </c>
      <c r="E217" s="139">
        <v>548192000</v>
      </c>
      <c r="F217" s="139">
        <v>26270000</v>
      </c>
      <c r="G217" s="139">
        <v>262000</v>
      </c>
      <c r="H217" s="139">
        <v>26008000</v>
      </c>
      <c r="I217" s="139">
        <v>521256000</v>
      </c>
      <c r="J217" s="139">
        <v>504314000</v>
      </c>
      <c r="K217" s="139">
        <v>16943000</v>
      </c>
      <c r="L217" s="139">
        <v>0</v>
      </c>
      <c r="M217" s="139">
        <v>666000</v>
      </c>
      <c r="N217" s="139">
        <v>0</v>
      </c>
      <c r="O217" s="139">
        <v>0</v>
      </c>
      <c r="P217" s="139">
        <v>666000</v>
      </c>
      <c r="Q217" s="139">
        <v>0</v>
      </c>
      <c r="R217" s="139">
        <v>0</v>
      </c>
      <c r="S217" s="139">
        <v>0</v>
      </c>
      <c r="T217" s="139">
        <v>0</v>
      </c>
      <c r="U217" s="139">
        <v>0</v>
      </c>
      <c r="V217" s="139">
        <v>0</v>
      </c>
      <c r="W217" s="139">
        <v>0</v>
      </c>
      <c r="X217" s="139">
        <v>0</v>
      </c>
      <c r="Y217" s="139">
        <v>0</v>
      </c>
      <c r="Z217" s="139">
        <v>0</v>
      </c>
      <c r="AA217" s="139">
        <v>548193000</v>
      </c>
      <c r="AB217" s="139">
        <v>2000</v>
      </c>
      <c r="AC217" s="139">
        <v>2000</v>
      </c>
      <c r="AD217" s="139">
        <v>0</v>
      </c>
      <c r="AE217" s="139">
        <v>521857000</v>
      </c>
      <c r="AF217" s="139">
        <v>204000</v>
      </c>
      <c r="AG217" s="139">
        <v>204000</v>
      </c>
      <c r="AH217" s="139">
        <v>0</v>
      </c>
      <c r="AI217" s="139">
        <v>26130000</v>
      </c>
      <c r="AJ217" s="140" t="s">
        <v>794</v>
      </c>
      <c r="AK217" s="138">
        <v>11044042</v>
      </c>
      <c r="AL217" s="114"/>
      <c r="AM217" s="113"/>
    </row>
    <row r="218" spans="1:39" ht="15">
      <c r="A218" s="109" t="str">
        <f>INDEX('Tabel 3.1'!$C$9:$C$579,MATCH(AK218,'Tabel 3.1'!$IV$9:$IV$579,0))&amp;" - "&amp;INDEX('Tabel 3.1'!$D$9:$D$579,MATCH(AK218,'Tabel 3.1'!$IV$9:$IV$579,0))</f>
        <v>Jyske Invest - Jyske Invest Aktier Lav Volatilitet</v>
      </c>
      <c r="B218" s="138">
        <v>201412</v>
      </c>
      <c r="C218" s="138">
        <v>11044</v>
      </c>
      <c r="D218" s="138">
        <v>43</v>
      </c>
      <c r="E218" s="139">
        <v>1375241000</v>
      </c>
      <c r="F218" s="139">
        <v>39092000</v>
      </c>
      <c r="G218" s="139">
        <v>39092000</v>
      </c>
      <c r="H218" s="139">
        <v>0</v>
      </c>
      <c r="I218" s="139">
        <v>0</v>
      </c>
      <c r="J218" s="139">
        <v>0</v>
      </c>
      <c r="K218" s="139">
        <v>0</v>
      </c>
      <c r="L218" s="139">
        <v>0</v>
      </c>
      <c r="M218" s="139">
        <v>1334514000</v>
      </c>
      <c r="N218" s="139">
        <v>15116000</v>
      </c>
      <c r="O218" s="139">
        <v>1317615000</v>
      </c>
      <c r="P218" s="139">
        <v>1782000</v>
      </c>
      <c r="Q218" s="139">
        <v>0</v>
      </c>
      <c r="R218" s="139">
        <v>0</v>
      </c>
      <c r="S218" s="139">
        <v>0</v>
      </c>
      <c r="T218" s="139">
        <v>0</v>
      </c>
      <c r="U218" s="139">
        <v>0</v>
      </c>
      <c r="V218" s="139">
        <v>0</v>
      </c>
      <c r="W218" s="139">
        <v>0</v>
      </c>
      <c r="X218" s="139">
        <v>0</v>
      </c>
      <c r="Y218" s="139">
        <v>0</v>
      </c>
      <c r="Z218" s="139">
        <v>1635000</v>
      </c>
      <c r="AA218" s="139">
        <v>1375242000</v>
      </c>
      <c r="AB218" s="139">
        <v>0</v>
      </c>
      <c r="AC218" s="139">
        <v>0</v>
      </c>
      <c r="AD218" s="139">
        <v>0</v>
      </c>
      <c r="AE218" s="139">
        <v>1375242000</v>
      </c>
      <c r="AF218" s="139">
        <v>0</v>
      </c>
      <c r="AG218" s="139">
        <v>0</v>
      </c>
      <c r="AH218" s="139">
        <v>0</v>
      </c>
      <c r="AI218" s="139">
        <v>0</v>
      </c>
      <c r="AJ218" s="140" t="s">
        <v>794</v>
      </c>
      <c r="AK218" s="138">
        <v>11044043</v>
      </c>
      <c r="AL218" s="114"/>
      <c r="AM218" s="113"/>
    </row>
    <row r="219" spans="1:39" ht="15">
      <c r="A219" s="109" t="str">
        <f>INDEX('Tabel 3.1'!$C$9:$C$579,MATCH(AK219,'Tabel 3.1'!$IV$9:$IV$579,0))&amp;" - "&amp;INDEX('Tabel 3.1'!$D$9:$D$579,MATCH(AK219,'Tabel 3.1'!$IV$9:$IV$579,0))</f>
        <v>Danske Invest Select - Europe Focus</v>
      </c>
      <c r="B219" s="138">
        <v>201412</v>
      </c>
      <c r="C219" s="138">
        <v>11052</v>
      </c>
      <c r="D219" s="138">
        <v>7</v>
      </c>
      <c r="E219" s="139">
        <v>243355000</v>
      </c>
      <c r="F219" s="139">
        <v>10411000</v>
      </c>
      <c r="G219" s="139">
        <v>10411000</v>
      </c>
      <c r="H219" s="139">
        <v>0</v>
      </c>
      <c r="I219" s="139">
        <v>0</v>
      </c>
      <c r="J219" s="139">
        <v>0</v>
      </c>
      <c r="K219" s="139">
        <v>0</v>
      </c>
      <c r="L219" s="139">
        <v>0</v>
      </c>
      <c r="M219" s="139">
        <v>228818000</v>
      </c>
      <c r="N219" s="139">
        <v>14983000</v>
      </c>
      <c r="O219" s="139">
        <v>213835000</v>
      </c>
      <c r="P219" s="139">
        <v>0</v>
      </c>
      <c r="Q219" s="139">
        <v>0</v>
      </c>
      <c r="R219" s="139">
        <v>0</v>
      </c>
      <c r="S219" s="139">
        <v>0</v>
      </c>
      <c r="T219" s="139">
        <v>0</v>
      </c>
      <c r="U219" s="139">
        <v>0</v>
      </c>
      <c r="V219" s="139">
        <v>0</v>
      </c>
      <c r="W219" s="139">
        <v>0</v>
      </c>
      <c r="X219" s="139">
        <v>0</v>
      </c>
      <c r="Y219" s="139">
        <v>0</v>
      </c>
      <c r="Z219" s="139">
        <v>4126000</v>
      </c>
      <c r="AA219" s="139">
        <v>243355000</v>
      </c>
      <c r="AB219" s="139">
        <v>0</v>
      </c>
      <c r="AC219" s="139">
        <v>0</v>
      </c>
      <c r="AD219" s="139">
        <v>0</v>
      </c>
      <c r="AE219" s="139">
        <v>243173000</v>
      </c>
      <c r="AF219" s="139">
        <v>0</v>
      </c>
      <c r="AG219" s="139">
        <v>0</v>
      </c>
      <c r="AH219" s="139">
        <v>0</v>
      </c>
      <c r="AI219" s="139">
        <v>182000</v>
      </c>
      <c r="AJ219" s="140" t="s">
        <v>794</v>
      </c>
      <c r="AK219" s="138">
        <v>11052007</v>
      </c>
      <c r="AL219" s="114"/>
      <c r="AM219" s="113"/>
    </row>
    <row r="220" spans="1:39" ht="15">
      <c r="A220" s="109" t="str">
        <f>INDEX('Tabel 3.1'!$C$9:$C$579,MATCH(AK220,'Tabel 3.1'!$IV$9:$IV$579,0))&amp;" - "&amp;INDEX('Tabel 3.1'!$D$9:$D$579,MATCH(AK220,'Tabel 3.1'!$IV$9:$IV$579,0))</f>
        <v>Danske Invest Select - Global</v>
      </c>
      <c r="B220" s="138">
        <v>201412</v>
      </c>
      <c r="C220" s="138">
        <v>11052</v>
      </c>
      <c r="D220" s="138">
        <v>10</v>
      </c>
      <c r="E220" s="139">
        <v>250521000</v>
      </c>
      <c r="F220" s="139">
        <v>11684000</v>
      </c>
      <c r="G220" s="139">
        <v>11684000</v>
      </c>
      <c r="H220" s="139">
        <v>0</v>
      </c>
      <c r="I220" s="139">
        <v>0</v>
      </c>
      <c r="J220" s="139">
        <v>0</v>
      </c>
      <c r="K220" s="139">
        <v>0</v>
      </c>
      <c r="L220" s="139">
        <v>0</v>
      </c>
      <c r="M220" s="139">
        <v>215430000</v>
      </c>
      <c r="N220" s="139">
        <v>6627000</v>
      </c>
      <c r="O220" s="139">
        <v>208802000</v>
      </c>
      <c r="P220" s="139">
        <v>0</v>
      </c>
      <c r="Q220" s="139">
        <v>0</v>
      </c>
      <c r="R220" s="139">
        <v>0</v>
      </c>
      <c r="S220" s="139">
        <v>21802000</v>
      </c>
      <c r="T220" s="139">
        <v>21802000</v>
      </c>
      <c r="U220" s="139">
        <v>0</v>
      </c>
      <c r="V220" s="139">
        <v>0</v>
      </c>
      <c r="W220" s="139">
        <v>0</v>
      </c>
      <c r="X220" s="139">
        <v>0</v>
      </c>
      <c r="Y220" s="139">
        <v>0</v>
      </c>
      <c r="Z220" s="139">
        <v>1606000</v>
      </c>
      <c r="AA220" s="139">
        <v>250521000</v>
      </c>
      <c r="AB220" s="139">
        <v>0</v>
      </c>
      <c r="AC220" s="139">
        <v>0</v>
      </c>
      <c r="AD220" s="139">
        <v>0</v>
      </c>
      <c r="AE220" s="139">
        <v>249658000</v>
      </c>
      <c r="AF220" s="139">
        <v>0</v>
      </c>
      <c r="AG220" s="139">
        <v>0</v>
      </c>
      <c r="AH220" s="139">
        <v>0</v>
      </c>
      <c r="AI220" s="139">
        <v>863000</v>
      </c>
      <c r="AJ220" s="140" t="s">
        <v>794</v>
      </c>
      <c r="AK220" s="138">
        <v>11052010</v>
      </c>
      <c r="AL220" s="114"/>
      <c r="AM220" s="113"/>
    </row>
    <row r="221" spans="1:39" ht="15">
      <c r="A221" s="109" t="str">
        <f>INDEX('Tabel 3.1'!$C$9:$C$579,MATCH(AK221,'Tabel 3.1'!$IV$9:$IV$579,0))&amp;" - "&amp;INDEX('Tabel 3.1'!$D$9:$D$579,MATCH(AK221,'Tabel 3.1'!$IV$9:$IV$579,0))</f>
        <v>Danske Invest Select - Emerging Markets</v>
      </c>
      <c r="B221" s="138">
        <v>201412</v>
      </c>
      <c r="C221" s="138">
        <v>11052</v>
      </c>
      <c r="D221" s="138">
        <v>11</v>
      </c>
      <c r="E221" s="139">
        <v>6696010000</v>
      </c>
      <c r="F221" s="139">
        <v>117108000</v>
      </c>
      <c r="G221" s="139">
        <v>117108000</v>
      </c>
      <c r="H221" s="139">
        <v>0</v>
      </c>
      <c r="I221" s="139">
        <v>0</v>
      </c>
      <c r="J221" s="139">
        <v>0</v>
      </c>
      <c r="K221" s="139">
        <v>0</v>
      </c>
      <c r="L221" s="139">
        <v>0</v>
      </c>
      <c r="M221" s="139">
        <v>6569089000</v>
      </c>
      <c r="N221" s="139">
        <v>0</v>
      </c>
      <c r="O221" s="139">
        <v>6569089000</v>
      </c>
      <c r="P221" s="139">
        <v>0</v>
      </c>
      <c r="Q221" s="139">
        <v>0</v>
      </c>
      <c r="R221" s="139">
        <v>0</v>
      </c>
      <c r="S221" s="139">
        <v>0</v>
      </c>
      <c r="T221" s="139">
        <v>0</v>
      </c>
      <c r="U221" s="139">
        <v>0</v>
      </c>
      <c r="V221" s="139">
        <v>0</v>
      </c>
      <c r="W221" s="139">
        <v>0</v>
      </c>
      <c r="X221" s="139">
        <v>0</v>
      </c>
      <c r="Y221" s="139">
        <v>0</v>
      </c>
      <c r="Z221" s="139">
        <v>9813000</v>
      </c>
      <c r="AA221" s="139">
        <v>6696010000</v>
      </c>
      <c r="AB221" s="139">
        <v>0</v>
      </c>
      <c r="AC221" s="139">
        <v>0</v>
      </c>
      <c r="AD221" s="139">
        <v>0</v>
      </c>
      <c r="AE221" s="139">
        <v>6681619000</v>
      </c>
      <c r="AF221" s="139">
        <v>0</v>
      </c>
      <c r="AG221" s="139">
        <v>0</v>
      </c>
      <c r="AH221" s="139">
        <v>0</v>
      </c>
      <c r="AI221" s="139">
        <v>14391000</v>
      </c>
      <c r="AJ221" s="140" t="s">
        <v>794</v>
      </c>
      <c r="AK221" s="138">
        <v>11052011</v>
      </c>
      <c r="AL221" s="114"/>
      <c r="AM221" s="113"/>
    </row>
    <row r="222" spans="1:39" ht="15">
      <c r="A222" s="109" t="str">
        <f>INDEX('Tabel 3.1'!$C$9:$C$579,MATCH(AK222,'Tabel 3.1'!$IV$9:$IV$579,0))&amp;" - "&amp;INDEX('Tabel 3.1'!$D$9:$D$579,MATCH(AK222,'Tabel 3.1'!$IV$9:$IV$579,0))</f>
        <v>Danske Invest Select - Kommuner 4</v>
      </c>
      <c r="B222" s="138">
        <v>201412</v>
      </c>
      <c r="C222" s="138">
        <v>11052</v>
      </c>
      <c r="D222" s="138">
        <v>27</v>
      </c>
      <c r="E222" s="139">
        <v>964457000</v>
      </c>
      <c r="F222" s="139">
        <v>1868000</v>
      </c>
      <c r="G222" s="139">
        <v>1868000</v>
      </c>
      <c r="H222" s="139">
        <v>0</v>
      </c>
      <c r="I222" s="139">
        <v>957290000</v>
      </c>
      <c r="J222" s="139">
        <v>957290000</v>
      </c>
      <c r="K222" s="139">
        <v>0</v>
      </c>
      <c r="L222" s="139">
        <v>0</v>
      </c>
      <c r="M222" s="139">
        <v>0</v>
      </c>
      <c r="N222" s="139">
        <v>0</v>
      </c>
      <c r="O222" s="139">
        <v>0</v>
      </c>
      <c r="P222" s="139">
        <v>0</v>
      </c>
      <c r="Q222" s="139">
        <v>0</v>
      </c>
      <c r="R222" s="139">
        <v>0</v>
      </c>
      <c r="S222" s="139">
        <v>0</v>
      </c>
      <c r="T222" s="139">
        <v>0</v>
      </c>
      <c r="U222" s="139">
        <v>0</v>
      </c>
      <c r="V222" s="139">
        <v>0</v>
      </c>
      <c r="W222" s="139">
        <v>0</v>
      </c>
      <c r="X222" s="139">
        <v>0</v>
      </c>
      <c r="Y222" s="139">
        <v>0</v>
      </c>
      <c r="Z222" s="139">
        <v>5299000</v>
      </c>
      <c r="AA222" s="139">
        <v>964457000</v>
      </c>
      <c r="AB222" s="139">
        <v>0</v>
      </c>
      <c r="AC222" s="139">
        <v>0</v>
      </c>
      <c r="AD222" s="139">
        <v>0</v>
      </c>
      <c r="AE222" s="139">
        <v>933327000</v>
      </c>
      <c r="AF222" s="139">
        <v>0</v>
      </c>
      <c r="AG222" s="139">
        <v>0</v>
      </c>
      <c r="AH222" s="139">
        <v>0</v>
      </c>
      <c r="AI222" s="139">
        <v>31131000</v>
      </c>
      <c r="AJ222" s="140" t="s">
        <v>794</v>
      </c>
      <c r="AK222" s="138">
        <v>11052027</v>
      </c>
      <c r="AL222" s="114"/>
      <c r="AM222" s="113"/>
    </row>
    <row r="223" spans="1:39" ht="15">
      <c r="A223" s="109" t="str">
        <f>INDEX('Tabel 3.1'!$C$9:$C$579,MATCH(AK223,'Tabel 3.1'!$IV$9:$IV$579,0))&amp;" - "&amp;INDEX('Tabel 3.1'!$D$9:$D$579,MATCH(AK223,'Tabel 3.1'!$IV$9:$IV$579,0))</f>
        <v>Danske Invest Select - Kommuner Europæiske Obligationer</v>
      </c>
      <c r="B223" s="138">
        <v>201412</v>
      </c>
      <c r="C223" s="138">
        <v>11052</v>
      </c>
      <c r="D223" s="138">
        <v>29</v>
      </c>
      <c r="E223" s="139">
        <v>113145000</v>
      </c>
      <c r="F223" s="139">
        <v>3410000</v>
      </c>
      <c r="G223" s="139">
        <v>3410000</v>
      </c>
      <c r="H223" s="139">
        <v>0</v>
      </c>
      <c r="I223" s="139">
        <v>108499000</v>
      </c>
      <c r="J223" s="139">
        <v>63598000</v>
      </c>
      <c r="K223" s="139">
        <v>44901000</v>
      </c>
      <c r="L223" s="139">
        <v>0</v>
      </c>
      <c r="M223" s="139">
        <v>0</v>
      </c>
      <c r="N223" s="139">
        <v>0</v>
      </c>
      <c r="O223" s="139">
        <v>0</v>
      </c>
      <c r="P223" s="139">
        <v>0</v>
      </c>
      <c r="Q223" s="139">
        <v>0</v>
      </c>
      <c r="R223" s="139">
        <v>0</v>
      </c>
      <c r="S223" s="139">
        <v>0</v>
      </c>
      <c r="T223" s="139">
        <v>0</v>
      </c>
      <c r="U223" s="139">
        <v>0</v>
      </c>
      <c r="V223" s="139">
        <v>85000</v>
      </c>
      <c r="W223" s="139">
        <v>0</v>
      </c>
      <c r="X223" s="139">
        <v>85000</v>
      </c>
      <c r="Y223" s="139">
        <v>0</v>
      </c>
      <c r="Z223" s="139">
        <v>1150000</v>
      </c>
      <c r="AA223" s="139">
        <v>113145000</v>
      </c>
      <c r="AB223" s="139">
        <v>0</v>
      </c>
      <c r="AC223" s="139">
        <v>0</v>
      </c>
      <c r="AD223" s="139">
        <v>0</v>
      </c>
      <c r="AE223" s="139">
        <v>113112000</v>
      </c>
      <c r="AF223" s="139">
        <v>1000</v>
      </c>
      <c r="AG223" s="139">
        <v>0</v>
      </c>
      <c r="AH223" s="139">
        <v>1000</v>
      </c>
      <c r="AI223" s="139">
        <v>33000</v>
      </c>
      <c r="AJ223" s="140" t="s">
        <v>794</v>
      </c>
      <c r="AK223" s="138">
        <v>11052029</v>
      </c>
      <c r="AL223" s="114"/>
      <c r="AM223" s="113"/>
    </row>
    <row r="224" spans="1:39" ht="15">
      <c r="A224" s="109" t="str">
        <f>INDEX('Tabel 3.1'!$C$9:$C$579,MATCH(AK224,'Tabel 3.1'!$IV$9:$IV$579,0))&amp;" - "&amp;INDEX('Tabel 3.1'!$D$9:$D$579,MATCH(AK224,'Tabel 3.1'!$IV$9:$IV$579,0))</f>
        <v>Danske Invest Select - Euro Investment Grade Corporate Bonds Restricted</v>
      </c>
      <c r="B224" s="138">
        <v>201412</v>
      </c>
      <c r="C224" s="138">
        <v>11052</v>
      </c>
      <c r="D224" s="138">
        <v>33</v>
      </c>
      <c r="E224" s="139">
        <v>636464000</v>
      </c>
      <c r="F224" s="139">
        <v>26320000</v>
      </c>
      <c r="G224" s="139">
        <v>26320000</v>
      </c>
      <c r="H224" s="139">
        <v>0</v>
      </c>
      <c r="I224" s="139">
        <v>599617000</v>
      </c>
      <c r="J224" s="139">
        <v>25153000</v>
      </c>
      <c r="K224" s="139">
        <v>574463000</v>
      </c>
      <c r="L224" s="139">
        <v>0</v>
      </c>
      <c r="M224" s="139">
        <v>0</v>
      </c>
      <c r="N224" s="139">
        <v>0</v>
      </c>
      <c r="O224" s="139">
        <v>0</v>
      </c>
      <c r="P224" s="139">
        <v>0</v>
      </c>
      <c r="Q224" s="139">
        <v>0</v>
      </c>
      <c r="R224" s="139">
        <v>0</v>
      </c>
      <c r="S224" s="139">
        <v>0</v>
      </c>
      <c r="T224" s="139">
        <v>0</v>
      </c>
      <c r="U224" s="139">
        <v>0</v>
      </c>
      <c r="V224" s="139">
        <v>254000</v>
      </c>
      <c r="W224" s="139">
        <v>0</v>
      </c>
      <c r="X224" s="139">
        <v>254000</v>
      </c>
      <c r="Y224" s="139">
        <v>0</v>
      </c>
      <c r="Z224" s="139">
        <v>10273000</v>
      </c>
      <c r="AA224" s="139">
        <v>636464000</v>
      </c>
      <c r="AB224" s="139">
        <v>0</v>
      </c>
      <c r="AC224" s="139">
        <v>0</v>
      </c>
      <c r="AD224" s="139">
        <v>0</v>
      </c>
      <c r="AE224" s="139">
        <v>635420000</v>
      </c>
      <c r="AF224" s="139">
        <v>803000</v>
      </c>
      <c r="AG224" s="139">
        <v>0</v>
      </c>
      <c r="AH224" s="139">
        <v>803000</v>
      </c>
      <c r="AI224" s="139">
        <v>241000</v>
      </c>
      <c r="AJ224" s="140" t="s">
        <v>794</v>
      </c>
      <c r="AK224" s="138">
        <v>11052033</v>
      </c>
      <c r="AL224" s="114"/>
      <c r="AM224" s="113"/>
    </row>
    <row r="225" spans="1:39" ht="15">
      <c r="A225" s="109" t="str">
        <f>INDEX('Tabel 3.1'!$C$9:$C$579,MATCH(AK225,'Tabel 3.1'!$IV$9:$IV$579,0))&amp;" - "&amp;INDEX('Tabel 3.1'!$D$9:$D$579,MATCH(AK225,'Tabel 3.1'!$IV$9:$IV$579,0))</f>
        <v>Danske Invest Select - Flexinvest Danske Obligationer</v>
      </c>
      <c r="B225" s="138">
        <v>201412</v>
      </c>
      <c r="C225" s="138">
        <v>11052</v>
      </c>
      <c r="D225" s="138">
        <v>36</v>
      </c>
      <c r="E225" s="139">
        <v>5008642000</v>
      </c>
      <c r="F225" s="139">
        <v>2098000</v>
      </c>
      <c r="G225" s="139">
        <v>2098000</v>
      </c>
      <c r="H225" s="139">
        <v>0</v>
      </c>
      <c r="I225" s="139">
        <v>4955213000</v>
      </c>
      <c r="J225" s="139">
        <v>4834928000</v>
      </c>
      <c r="K225" s="139">
        <v>120285000</v>
      </c>
      <c r="L225" s="139">
        <v>0</v>
      </c>
      <c r="M225" s="139">
        <v>0</v>
      </c>
      <c r="N225" s="139">
        <v>0</v>
      </c>
      <c r="O225" s="139">
        <v>0</v>
      </c>
      <c r="P225" s="139">
        <v>0</v>
      </c>
      <c r="Q225" s="139">
        <v>0</v>
      </c>
      <c r="R225" s="139">
        <v>0</v>
      </c>
      <c r="S225" s="139">
        <v>0</v>
      </c>
      <c r="T225" s="139">
        <v>0</v>
      </c>
      <c r="U225" s="139">
        <v>0</v>
      </c>
      <c r="V225" s="139">
        <v>0</v>
      </c>
      <c r="W225" s="139">
        <v>0</v>
      </c>
      <c r="X225" s="139">
        <v>0</v>
      </c>
      <c r="Y225" s="139">
        <v>0</v>
      </c>
      <c r="Z225" s="139">
        <v>51330000</v>
      </c>
      <c r="AA225" s="139">
        <v>5008642000</v>
      </c>
      <c r="AB225" s="139">
        <v>0</v>
      </c>
      <c r="AC225" s="139">
        <v>0</v>
      </c>
      <c r="AD225" s="139">
        <v>0</v>
      </c>
      <c r="AE225" s="139">
        <v>4952930000</v>
      </c>
      <c r="AF225" s="139">
        <v>0</v>
      </c>
      <c r="AG225" s="139">
        <v>0</v>
      </c>
      <c r="AH225" s="139">
        <v>0</v>
      </c>
      <c r="AI225" s="139">
        <v>55712000</v>
      </c>
      <c r="AJ225" s="140" t="s">
        <v>794</v>
      </c>
      <c r="AK225" s="138">
        <v>11052036</v>
      </c>
      <c r="AL225" s="114"/>
      <c r="AM225" s="113"/>
    </row>
    <row r="226" spans="1:39" ht="15">
      <c r="A226" s="109" t="str">
        <f>INDEX('Tabel 3.1'!$C$9:$C$579,MATCH(AK226,'Tabel 3.1'!$IV$9:$IV$579,0))&amp;" - "&amp;INDEX('Tabel 3.1'!$D$9:$D$579,MATCH(AK226,'Tabel 3.1'!$IV$9:$IV$579,0))</f>
        <v>Danske Invest Select - Flexinvest Korte Obligationer</v>
      </c>
      <c r="B226" s="138">
        <v>201412</v>
      </c>
      <c r="C226" s="138">
        <v>11052</v>
      </c>
      <c r="D226" s="138">
        <v>37</v>
      </c>
      <c r="E226" s="139">
        <v>19430151000</v>
      </c>
      <c r="F226" s="139">
        <v>140784000</v>
      </c>
      <c r="G226" s="139">
        <v>140784000</v>
      </c>
      <c r="H226" s="139">
        <v>0</v>
      </c>
      <c r="I226" s="139">
        <v>18746396000</v>
      </c>
      <c r="J226" s="139">
        <v>17794867000</v>
      </c>
      <c r="K226" s="139">
        <v>951529000</v>
      </c>
      <c r="L226" s="139">
        <v>0</v>
      </c>
      <c r="M226" s="139">
        <v>0</v>
      </c>
      <c r="N226" s="139">
        <v>0</v>
      </c>
      <c r="O226" s="139">
        <v>0</v>
      </c>
      <c r="P226" s="139">
        <v>0</v>
      </c>
      <c r="Q226" s="139">
        <v>0</v>
      </c>
      <c r="R226" s="139">
        <v>0</v>
      </c>
      <c r="S226" s="139">
        <v>0</v>
      </c>
      <c r="T226" s="139">
        <v>0</v>
      </c>
      <c r="U226" s="139">
        <v>0</v>
      </c>
      <c r="V226" s="139">
        <v>0</v>
      </c>
      <c r="W226" s="139">
        <v>0</v>
      </c>
      <c r="X226" s="139">
        <v>0</v>
      </c>
      <c r="Y226" s="139">
        <v>0</v>
      </c>
      <c r="Z226" s="139">
        <v>542971000</v>
      </c>
      <c r="AA226" s="139">
        <v>19430151000</v>
      </c>
      <c r="AB226" s="139">
        <v>0</v>
      </c>
      <c r="AC226" s="139">
        <v>0</v>
      </c>
      <c r="AD226" s="139">
        <v>0</v>
      </c>
      <c r="AE226" s="139">
        <v>18689275000</v>
      </c>
      <c r="AF226" s="139">
        <v>0</v>
      </c>
      <c r="AG226" s="139">
        <v>0</v>
      </c>
      <c r="AH226" s="139">
        <v>0</v>
      </c>
      <c r="AI226" s="139">
        <v>740877000</v>
      </c>
      <c r="AJ226" s="140" t="s">
        <v>794</v>
      </c>
      <c r="AK226" s="138">
        <v>11052037</v>
      </c>
      <c r="AL226" s="114"/>
      <c r="AM226" s="113"/>
    </row>
    <row r="227" spans="1:39" ht="15">
      <c r="A227" s="109" t="str">
        <f>INDEX('Tabel 3.1'!$C$9:$C$579,MATCH(AK227,'Tabel 3.1'!$IV$9:$IV$579,0))&amp;" - "&amp;INDEX('Tabel 3.1'!$D$9:$D$579,MATCH(AK227,'Tabel 3.1'!$IV$9:$IV$579,0))</f>
        <v>Danske Invest Select - Flexinvest Udenlandske Obligationer</v>
      </c>
      <c r="B227" s="138">
        <v>201412</v>
      </c>
      <c r="C227" s="138">
        <v>11052</v>
      </c>
      <c r="D227" s="138">
        <v>38</v>
      </c>
      <c r="E227" s="139">
        <v>10808383000</v>
      </c>
      <c r="F227" s="139">
        <v>442575000</v>
      </c>
      <c r="G227" s="139">
        <v>442575000</v>
      </c>
      <c r="H227" s="139">
        <v>0</v>
      </c>
      <c r="I227" s="139">
        <v>7719414000</v>
      </c>
      <c r="J227" s="139">
        <v>56462000</v>
      </c>
      <c r="K227" s="139">
        <v>7639597000</v>
      </c>
      <c r="L227" s="139">
        <v>23355000</v>
      </c>
      <c r="M227" s="139">
        <v>0</v>
      </c>
      <c r="N227" s="139">
        <v>0</v>
      </c>
      <c r="O227" s="139">
        <v>0</v>
      </c>
      <c r="P227" s="139">
        <v>0</v>
      </c>
      <c r="Q227" s="139">
        <v>0</v>
      </c>
      <c r="R227" s="139">
        <v>0</v>
      </c>
      <c r="S227" s="139">
        <v>2471776000</v>
      </c>
      <c r="T227" s="139">
        <v>2471776000</v>
      </c>
      <c r="U227" s="139">
        <v>0</v>
      </c>
      <c r="V227" s="139">
        <v>12384000</v>
      </c>
      <c r="W227" s="139">
        <v>0</v>
      </c>
      <c r="X227" s="139">
        <v>12384000</v>
      </c>
      <c r="Y227" s="139">
        <v>0</v>
      </c>
      <c r="Z227" s="139">
        <v>162234000</v>
      </c>
      <c r="AA227" s="139">
        <v>10808383000</v>
      </c>
      <c r="AB227" s="139">
        <v>0</v>
      </c>
      <c r="AC227" s="139">
        <v>0</v>
      </c>
      <c r="AD227" s="139">
        <v>0</v>
      </c>
      <c r="AE227" s="139">
        <v>10664007000</v>
      </c>
      <c r="AF227" s="139">
        <v>119097000</v>
      </c>
      <c r="AG227" s="139">
        <v>0</v>
      </c>
      <c r="AH227" s="139">
        <v>119097000</v>
      </c>
      <c r="AI227" s="139">
        <v>25279000</v>
      </c>
      <c r="AJ227" s="140" t="s">
        <v>794</v>
      </c>
      <c r="AK227" s="138">
        <v>11052038</v>
      </c>
      <c r="AL227" s="114"/>
      <c r="AM227" s="113"/>
    </row>
    <row r="228" spans="1:39" ht="15">
      <c r="A228" s="109" t="str">
        <f>INDEX('Tabel 3.1'!$C$9:$C$579,MATCH(AK228,'Tabel 3.1'!$IV$9:$IV$579,0))&amp;" - "&amp;INDEX('Tabel 3.1'!$D$9:$D$579,MATCH(AK228,'Tabel 3.1'!$IV$9:$IV$579,0))</f>
        <v>Danske Invest Select - Flexinvest Aktier</v>
      </c>
      <c r="B228" s="138">
        <v>201412</v>
      </c>
      <c r="C228" s="138">
        <v>11052</v>
      </c>
      <c r="D228" s="138">
        <v>39</v>
      </c>
      <c r="E228" s="139">
        <v>13394626000</v>
      </c>
      <c r="F228" s="139">
        <v>248139000</v>
      </c>
      <c r="G228" s="139">
        <v>248139000</v>
      </c>
      <c r="H228" s="139">
        <v>0</v>
      </c>
      <c r="I228" s="139">
        <v>0</v>
      </c>
      <c r="J228" s="139">
        <v>0</v>
      </c>
      <c r="K228" s="139">
        <v>0</v>
      </c>
      <c r="L228" s="139">
        <v>0</v>
      </c>
      <c r="M228" s="139">
        <v>10356664000</v>
      </c>
      <c r="N228" s="139">
        <v>1376145000</v>
      </c>
      <c r="O228" s="139">
        <v>8980520000</v>
      </c>
      <c r="P228" s="139">
        <v>0</v>
      </c>
      <c r="Q228" s="139">
        <v>0</v>
      </c>
      <c r="R228" s="139">
        <v>0</v>
      </c>
      <c r="S228" s="139">
        <v>2702081000</v>
      </c>
      <c r="T228" s="139">
        <v>2702081000</v>
      </c>
      <c r="U228" s="139">
        <v>0</v>
      </c>
      <c r="V228" s="139">
        <v>0</v>
      </c>
      <c r="W228" s="139">
        <v>0</v>
      </c>
      <c r="X228" s="139">
        <v>0</v>
      </c>
      <c r="Y228" s="139">
        <v>0</v>
      </c>
      <c r="Z228" s="139">
        <v>87742000</v>
      </c>
      <c r="AA228" s="139">
        <v>13394626000</v>
      </c>
      <c r="AB228" s="139">
        <v>0</v>
      </c>
      <c r="AC228" s="139">
        <v>0</v>
      </c>
      <c r="AD228" s="139">
        <v>0</v>
      </c>
      <c r="AE228" s="139">
        <v>13320631000</v>
      </c>
      <c r="AF228" s="139">
        <v>0</v>
      </c>
      <c r="AG228" s="139">
        <v>0</v>
      </c>
      <c r="AH228" s="139">
        <v>0</v>
      </c>
      <c r="AI228" s="139">
        <v>73996000</v>
      </c>
      <c r="AJ228" s="140" t="s">
        <v>794</v>
      </c>
      <c r="AK228" s="138">
        <v>11052039</v>
      </c>
      <c r="AL228" s="114"/>
      <c r="AM228" s="113"/>
    </row>
    <row r="229" spans="1:39" ht="15">
      <c r="A229" s="109" t="str">
        <f>INDEX('Tabel 3.1'!$C$9:$C$579,MATCH(AK229,'Tabel 3.1'!$IV$9:$IV$579,0))&amp;" - "&amp;INDEX('Tabel 3.1'!$D$9:$D$579,MATCH(AK229,'Tabel 3.1'!$IV$9:$IV$579,0))</f>
        <v>Danske Invest Select - Europe Low Volatility - Accumulating KL</v>
      </c>
      <c r="B229" s="138">
        <v>201412</v>
      </c>
      <c r="C229" s="138">
        <v>11052</v>
      </c>
      <c r="D229" s="138">
        <v>43</v>
      </c>
      <c r="E229" s="139">
        <v>142269000</v>
      </c>
      <c r="F229" s="139">
        <v>1166000</v>
      </c>
      <c r="G229" s="139">
        <v>1166000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140357000</v>
      </c>
      <c r="N229" s="139">
        <v>1283000</v>
      </c>
      <c r="O229" s="139">
        <v>139074000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  <c r="W229" s="139">
        <v>0</v>
      </c>
      <c r="X229" s="139">
        <v>0</v>
      </c>
      <c r="Y229" s="139">
        <v>0</v>
      </c>
      <c r="Z229" s="139">
        <v>746000</v>
      </c>
      <c r="AA229" s="139">
        <v>142269000</v>
      </c>
      <c r="AB229" s="139">
        <v>0</v>
      </c>
      <c r="AC229" s="139">
        <v>0</v>
      </c>
      <c r="AD229" s="139">
        <v>0</v>
      </c>
      <c r="AE229" s="139">
        <v>142184000</v>
      </c>
      <c r="AF229" s="139">
        <v>0</v>
      </c>
      <c r="AG229" s="139">
        <v>0</v>
      </c>
      <c r="AH229" s="139">
        <v>0</v>
      </c>
      <c r="AI229" s="139">
        <v>85000</v>
      </c>
      <c r="AJ229" s="140" t="s">
        <v>794</v>
      </c>
      <c r="AK229" s="138">
        <v>11052043</v>
      </c>
      <c r="AL229" s="114"/>
      <c r="AM229" s="113"/>
    </row>
    <row r="230" spans="1:39" ht="15">
      <c r="A230" s="109" t="str">
        <f>INDEX('Tabel 3.1'!$C$9:$C$579,MATCH(AK230,'Tabel 3.1'!$IV$9:$IV$579,0))&amp;" - "&amp;INDEX('Tabel 3.1'!$D$9:$D$579,MATCH(AK230,'Tabel 3.1'!$IV$9:$IV$579,0))</f>
        <v>Danske Invest Select - USA Low Volatility - Accumulating KL</v>
      </c>
      <c r="B230" s="138">
        <v>201412</v>
      </c>
      <c r="C230" s="138">
        <v>11052</v>
      </c>
      <c r="D230" s="138">
        <v>44</v>
      </c>
      <c r="E230" s="139">
        <v>115191000</v>
      </c>
      <c r="F230" s="139">
        <v>1087000</v>
      </c>
      <c r="G230" s="139">
        <v>1087000</v>
      </c>
      <c r="H230" s="139">
        <v>0</v>
      </c>
      <c r="I230" s="139">
        <v>0</v>
      </c>
      <c r="J230" s="139">
        <v>0</v>
      </c>
      <c r="K230" s="139">
        <v>0</v>
      </c>
      <c r="L230" s="139">
        <v>0</v>
      </c>
      <c r="M230" s="139">
        <v>113947000</v>
      </c>
      <c r="N230" s="139">
        <v>0</v>
      </c>
      <c r="O230" s="139">
        <v>113947000</v>
      </c>
      <c r="P230" s="139">
        <v>0</v>
      </c>
      <c r="Q230" s="139">
        <v>0</v>
      </c>
      <c r="R230" s="139">
        <v>0</v>
      </c>
      <c r="S230" s="139">
        <v>0</v>
      </c>
      <c r="T230" s="139">
        <v>0</v>
      </c>
      <c r="U230" s="139">
        <v>0</v>
      </c>
      <c r="V230" s="139">
        <v>0</v>
      </c>
      <c r="W230" s="139">
        <v>0</v>
      </c>
      <c r="X230" s="139">
        <v>0</v>
      </c>
      <c r="Y230" s="139">
        <v>0</v>
      </c>
      <c r="Z230" s="139">
        <v>157000</v>
      </c>
      <c r="AA230" s="139">
        <v>115191000</v>
      </c>
      <c r="AB230" s="139">
        <v>0</v>
      </c>
      <c r="AC230" s="139">
        <v>0</v>
      </c>
      <c r="AD230" s="139">
        <v>0</v>
      </c>
      <c r="AE230" s="139">
        <v>115121000</v>
      </c>
      <c r="AF230" s="139">
        <v>0</v>
      </c>
      <c r="AG230" s="139">
        <v>0</v>
      </c>
      <c r="AH230" s="139">
        <v>0</v>
      </c>
      <c r="AI230" s="139">
        <v>69000</v>
      </c>
      <c r="AJ230" s="140" t="s">
        <v>794</v>
      </c>
      <c r="AK230" s="138">
        <v>11052044</v>
      </c>
      <c r="AL230" s="114"/>
      <c r="AM230" s="113"/>
    </row>
    <row r="231" spans="1:39" ht="15">
      <c r="A231" s="109" t="str">
        <f>INDEX('Tabel 3.1'!$C$9:$C$579,MATCH(AK231,'Tabel 3.1'!$IV$9:$IV$579,0))&amp;" - "&amp;INDEX('Tabel 3.1'!$D$9:$D$579,MATCH(AK231,'Tabel 3.1'!$IV$9:$IV$579,0))</f>
        <v>Danske Invest Select - Online Danske Obligationer Indeks</v>
      </c>
      <c r="B231" s="138">
        <v>201412</v>
      </c>
      <c r="C231" s="138">
        <v>11052</v>
      </c>
      <c r="D231" s="138">
        <v>45</v>
      </c>
      <c r="E231" s="139">
        <v>13041000</v>
      </c>
      <c r="F231" s="139">
        <v>19000</v>
      </c>
      <c r="G231" s="139">
        <v>19000</v>
      </c>
      <c r="H231" s="139">
        <v>0</v>
      </c>
      <c r="I231" s="139">
        <v>12960000</v>
      </c>
      <c r="J231" s="139">
        <v>12960000</v>
      </c>
      <c r="K231" s="139">
        <v>0</v>
      </c>
      <c r="L231" s="139">
        <v>0</v>
      </c>
      <c r="M231" s="139">
        <v>0</v>
      </c>
      <c r="N231" s="139">
        <v>0</v>
      </c>
      <c r="O231" s="139">
        <v>0</v>
      </c>
      <c r="P231" s="139">
        <v>0</v>
      </c>
      <c r="Q231" s="139">
        <v>0</v>
      </c>
      <c r="R231" s="139">
        <v>0</v>
      </c>
      <c r="S231" s="139">
        <v>0</v>
      </c>
      <c r="T231" s="139">
        <v>0</v>
      </c>
      <c r="U231" s="139">
        <v>0</v>
      </c>
      <c r="V231" s="139">
        <v>0</v>
      </c>
      <c r="W231" s="139">
        <v>0</v>
      </c>
      <c r="X231" s="139">
        <v>0</v>
      </c>
      <c r="Y231" s="139">
        <v>0</v>
      </c>
      <c r="Z231" s="139">
        <v>62000</v>
      </c>
      <c r="AA231" s="139">
        <v>13041000</v>
      </c>
      <c r="AB231" s="139">
        <v>0</v>
      </c>
      <c r="AC231" s="139">
        <v>0</v>
      </c>
      <c r="AD231" s="139">
        <v>0</v>
      </c>
      <c r="AE231" s="139">
        <v>13039000</v>
      </c>
      <c r="AF231" s="139">
        <v>0</v>
      </c>
      <c r="AG231" s="139">
        <v>0</v>
      </c>
      <c r="AH231" s="139">
        <v>0</v>
      </c>
      <c r="AI231" s="139">
        <v>2000</v>
      </c>
      <c r="AJ231" s="140" t="s">
        <v>794</v>
      </c>
      <c r="AK231" s="138">
        <v>11052045</v>
      </c>
      <c r="AL231" s="114"/>
      <c r="AM231" s="113"/>
    </row>
    <row r="232" spans="1:39" ht="15">
      <c r="A232" s="109" t="str">
        <f>INDEX('Tabel 3.1'!$C$9:$C$579,MATCH(AK232,'Tabel 3.1'!$IV$9:$IV$579,0))&amp;" - "&amp;INDEX('Tabel 3.1'!$D$9:$D$579,MATCH(AK232,'Tabel 3.1'!$IV$9:$IV$579,0))</f>
        <v>Danske Invest Select - Online Global Indeks</v>
      </c>
      <c r="B232" s="138">
        <v>201412</v>
      </c>
      <c r="C232" s="138">
        <v>11052</v>
      </c>
      <c r="D232" s="138">
        <v>46</v>
      </c>
      <c r="E232" s="139">
        <v>42658000</v>
      </c>
      <c r="F232" s="139">
        <v>564000</v>
      </c>
      <c r="G232" s="139">
        <v>564000</v>
      </c>
      <c r="H232" s="139">
        <v>0</v>
      </c>
      <c r="I232" s="139">
        <v>0</v>
      </c>
      <c r="J232" s="139">
        <v>0</v>
      </c>
      <c r="K232" s="139">
        <v>0</v>
      </c>
      <c r="L232" s="139">
        <v>0</v>
      </c>
      <c r="M232" s="139">
        <v>42024000</v>
      </c>
      <c r="N232" s="139">
        <v>154000</v>
      </c>
      <c r="O232" s="139">
        <v>41870000</v>
      </c>
      <c r="P232" s="139">
        <v>0</v>
      </c>
      <c r="Q232" s="139">
        <v>0</v>
      </c>
      <c r="R232" s="139">
        <v>0</v>
      </c>
      <c r="S232" s="139">
        <v>0</v>
      </c>
      <c r="T232" s="139">
        <v>0</v>
      </c>
      <c r="U232" s="139">
        <v>0</v>
      </c>
      <c r="V232" s="139">
        <v>0</v>
      </c>
      <c r="W232" s="139">
        <v>0</v>
      </c>
      <c r="X232" s="139">
        <v>0</v>
      </c>
      <c r="Y232" s="139">
        <v>0</v>
      </c>
      <c r="Z232" s="139">
        <v>71000</v>
      </c>
      <c r="AA232" s="139">
        <v>42658000</v>
      </c>
      <c r="AB232" s="139">
        <v>0</v>
      </c>
      <c r="AC232" s="139">
        <v>0</v>
      </c>
      <c r="AD232" s="139">
        <v>0</v>
      </c>
      <c r="AE232" s="139">
        <v>42650000</v>
      </c>
      <c r="AF232" s="139">
        <v>0</v>
      </c>
      <c r="AG232" s="139">
        <v>0</v>
      </c>
      <c r="AH232" s="139">
        <v>0</v>
      </c>
      <c r="AI232" s="139">
        <v>9000</v>
      </c>
      <c r="AJ232" s="140" t="s">
        <v>794</v>
      </c>
      <c r="AK232" s="138">
        <v>11052046</v>
      </c>
      <c r="AL232" s="114"/>
      <c r="AM232" s="113"/>
    </row>
    <row r="233" spans="1:39" ht="15">
      <c r="A233" s="109" t="str">
        <f>INDEX('Tabel 3.1'!$C$9:$C$579,MATCH(AK233,'Tabel 3.1'!$IV$9:$IV$579,0))&amp;" - "&amp;INDEX('Tabel 3.1'!$D$9:$D$579,MATCH(AK233,'Tabel 3.1'!$IV$9:$IV$579,0))</f>
        <v>Danske Invest Select - Aktier</v>
      </c>
      <c r="B233" s="138">
        <v>201412</v>
      </c>
      <c r="C233" s="138">
        <v>11052</v>
      </c>
      <c r="D233" s="138">
        <v>49</v>
      </c>
      <c r="E233" s="139">
        <v>1788177000</v>
      </c>
      <c r="F233" s="139">
        <v>13756000</v>
      </c>
      <c r="G233" s="139">
        <v>13756000</v>
      </c>
      <c r="H233" s="139">
        <v>0</v>
      </c>
      <c r="I233" s="139">
        <v>0</v>
      </c>
      <c r="J233" s="139">
        <v>0</v>
      </c>
      <c r="K233" s="139">
        <v>0</v>
      </c>
      <c r="L233" s="139">
        <v>0</v>
      </c>
      <c r="M233" s="139">
        <v>1764776000</v>
      </c>
      <c r="N233" s="139">
        <v>0</v>
      </c>
      <c r="O233" s="139">
        <v>1764776000</v>
      </c>
      <c r="P233" s="139">
        <v>0</v>
      </c>
      <c r="Q233" s="139">
        <v>0</v>
      </c>
      <c r="R233" s="139">
        <v>0</v>
      </c>
      <c r="S233" s="139">
        <v>0</v>
      </c>
      <c r="T233" s="139">
        <v>0</v>
      </c>
      <c r="U233" s="139">
        <v>0</v>
      </c>
      <c r="V233" s="139">
        <v>0</v>
      </c>
      <c r="W233" s="139">
        <v>0</v>
      </c>
      <c r="X233" s="139">
        <v>0</v>
      </c>
      <c r="Y233" s="139">
        <v>0</v>
      </c>
      <c r="Z233" s="139">
        <v>9645000</v>
      </c>
      <c r="AA233" s="139">
        <v>1788177000</v>
      </c>
      <c r="AB233" s="139">
        <v>0</v>
      </c>
      <c r="AC233" s="139">
        <v>0</v>
      </c>
      <c r="AD233" s="139">
        <v>0</v>
      </c>
      <c r="AE233" s="139">
        <v>1786558000</v>
      </c>
      <c r="AF233" s="139">
        <v>0</v>
      </c>
      <c r="AG233" s="139">
        <v>0</v>
      </c>
      <c r="AH233" s="139">
        <v>0</v>
      </c>
      <c r="AI233" s="139">
        <v>1619000</v>
      </c>
      <c r="AJ233" s="140" t="s">
        <v>794</v>
      </c>
      <c r="AK233" s="138">
        <v>11052049</v>
      </c>
      <c r="AL233" s="114"/>
      <c r="AM233" s="113"/>
    </row>
    <row r="234" spans="1:39" ht="15">
      <c r="A234" s="109" t="str">
        <f>INDEX('Tabel 3.1'!$C$9:$C$579,MATCH(AK234,'Tabel 3.1'!$IV$9:$IV$579,0))&amp;" - "&amp;INDEX('Tabel 3.1'!$D$9:$D$579,MATCH(AK234,'Tabel 3.1'!$IV$9:$IV$579,0))</f>
        <v>Danske Invest Select - Flexinvest Fonde</v>
      </c>
      <c r="B234" s="138">
        <v>201412</v>
      </c>
      <c r="C234" s="138">
        <v>11052</v>
      </c>
      <c r="D234" s="138">
        <v>50</v>
      </c>
      <c r="E234" s="139">
        <v>688416000</v>
      </c>
      <c r="F234" s="139">
        <v>4896000</v>
      </c>
      <c r="G234" s="139">
        <v>4896000</v>
      </c>
      <c r="H234" s="139">
        <v>0</v>
      </c>
      <c r="I234" s="139">
        <v>678472000</v>
      </c>
      <c r="J234" s="139">
        <v>678472000</v>
      </c>
      <c r="K234" s="139">
        <v>0</v>
      </c>
      <c r="L234" s="139">
        <v>0</v>
      </c>
      <c r="M234" s="139">
        <v>0</v>
      </c>
      <c r="N234" s="139">
        <v>0</v>
      </c>
      <c r="O234" s="139">
        <v>0</v>
      </c>
      <c r="P234" s="139">
        <v>0</v>
      </c>
      <c r="Q234" s="139">
        <v>0</v>
      </c>
      <c r="R234" s="139">
        <v>0</v>
      </c>
      <c r="S234" s="139">
        <v>0</v>
      </c>
      <c r="T234" s="139">
        <v>0</v>
      </c>
      <c r="U234" s="139">
        <v>0</v>
      </c>
      <c r="V234" s="139">
        <v>0</v>
      </c>
      <c r="W234" s="139">
        <v>0</v>
      </c>
      <c r="X234" s="139">
        <v>0</v>
      </c>
      <c r="Y234" s="139">
        <v>0</v>
      </c>
      <c r="Z234" s="139">
        <v>5048000</v>
      </c>
      <c r="AA234" s="139">
        <v>688416000</v>
      </c>
      <c r="AB234" s="139">
        <v>0</v>
      </c>
      <c r="AC234" s="139">
        <v>0</v>
      </c>
      <c r="AD234" s="139">
        <v>0</v>
      </c>
      <c r="AE234" s="139">
        <v>637793000</v>
      </c>
      <c r="AF234" s="139">
        <v>0</v>
      </c>
      <c r="AG234" s="139">
        <v>0</v>
      </c>
      <c r="AH234" s="139">
        <v>0</v>
      </c>
      <c r="AI234" s="139">
        <v>50623000</v>
      </c>
      <c r="AJ234" s="140" t="s">
        <v>794</v>
      </c>
      <c r="AK234" s="138">
        <v>11052050</v>
      </c>
      <c r="AL234" s="114"/>
      <c r="AM234" s="113"/>
    </row>
    <row r="235" spans="1:39" ht="15">
      <c r="A235" s="109" t="str">
        <f>INDEX('Tabel 3.1'!$C$9:$C$579,MATCH(AK235,'Tabel 3.1'!$IV$9:$IV$579,0))&amp;" - "&amp;INDEX('Tabel 3.1'!$D$9:$D$579,MATCH(AK235,'Tabel 3.1'!$IV$9:$IV$579,0))</f>
        <v>Danske Invest Select - Flexinvest Lange Obligationer</v>
      </c>
      <c r="B235" s="138">
        <v>201412</v>
      </c>
      <c r="C235" s="138">
        <v>11052</v>
      </c>
      <c r="D235" s="138">
        <v>51</v>
      </c>
      <c r="E235" s="139">
        <v>206524000</v>
      </c>
      <c r="F235" s="139">
        <v>244000</v>
      </c>
      <c r="G235" s="139">
        <v>244000</v>
      </c>
      <c r="H235" s="139">
        <v>0</v>
      </c>
      <c r="I235" s="139">
        <v>204614000</v>
      </c>
      <c r="J235" s="139">
        <v>198026000</v>
      </c>
      <c r="K235" s="139">
        <v>6588000</v>
      </c>
      <c r="L235" s="139">
        <v>0</v>
      </c>
      <c r="M235" s="139">
        <v>0</v>
      </c>
      <c r="N235" s="139">
        <v>0</v>
      </c>
      <c r="O235" s="139">
        <v>0</v>
      </c>
      <c r="P235" s="139">
        <v>0</v>
      </c>
      <c r="Q235" s="139">
        <v>0</v>
      </c>
      <c r="R235" s="139">
        <v>0</v>
      </c>
      <c r="S235" s="139">
        <v>0</v>
      </c>
      <c r="T235" s="139">
        <v>0</v>
      </c>
      <c r="U235" s="139">
        <v>0</v>
      </c>
      <c r="V235" s="139">
        <v>0</v>
      </c>
      <c r="W235" s="139">
        <v>0</v>
      </c>
      <c r="X235" s="139">
        <v>0</v>
      </c>
      <c r="Y235" s="139">
        <v>0</v>
      </c>
      <c r="Z235" s="139">
        <v>1666000</v>
      </c>
      <c r="AA235" s="139">
        <v>206524000</v>
      </c>
      <c r="AB235" s="139">
        <v>0</v>
      </c>
      <c r="AC235" s="139">
        <v>0</v>
      </c>
      <c r="AD235" s="139">
        <v>0</v>
      </c>
      <c r="AE235" s="139">
        <v>206429000</v>
      </c>
      <c r="AF235" s="139">
        <v>0</v>
      </c>
      <c r="AG235" s="139">
        <v>0</v>
      </c>
      <c r="AH235" s="139">
        <v>0</v>
      </c>
      <c r="AI235" s="139">
        <v>95000</v>
      </c>
      <c r="AJ235" s="140" t="s">
        <v>794</v>
      </c>
      <c r="AK235" s="138">
        <v>11052051</v>
      </c>
      <c r="AL235" s="114"/>
      <c r="AM235" s="113"/>
    </row>
    <row r="236" spans="1:39" ht="15">
      <c r="A236" s="109" t="str">
        <f>INDEX('Tabel 3.1'!$C$9:$C$579,MATCH(AK236,'Tabel 3.1'!$IV$9:$IV$579,0))&amp;" - "&amp;INDEX('Tabel 3.1'!$D$9:$D$579,MATCH(AK236,'Tabel 3.1'!$IV$9:$IV$579,0))</f>
        <v>Danske Invest Select - USA</v>
      </c>
      <c r="B236" s="138">
        <v>201412</v>
      </c>
      <c r="C236" s="138">
        <v>11052</v>
      </c>
      <c r="D236" s="138">
        <v>52</v>
      </c>
      <c r="E236" s="139">
        <v>3944766000</v>
      </c>
      <c r="F236" s="139">
        <v>23379000</v>
      </c>
      <c r="G236" s="139">
        <v>23379000</v>
      </c>
      <c r="H236" s="139">
        <v>0</v>
      </c>
      <c r="I236" s="139">
        <v>0</v>
      </c>
      <c r="J236" s="139">
        <v>0</v>
      </c>
      <c r="K236" s="139">
        <v>0</v>
      </c>
      <c r="L236" s="139">
        <v>0</v>
      </c>
      <c r="M236" s="139">
        <v>3917973000</v>
      </c>
      <c r="N236" s="139">
        <v>0</v>
      </c>
      <c r="O236" s="139">
        <v>3917973000</v>
      </c>
      <c r="P236" s="139">
        <v>0</v>
      </c>
      <c r="Q236" s="139">
        <v>0</v>
      </c>
      <c r="R236" s="139">
        <v>0</v>
      </c>
      <c r="S236" s="139">
        <v>0</v>
      </c>
      <c r="T236" s="139">
        <v>0</v>
      </c>
      <c r="U236" s="139">
        <v>0</v>
      </c>
      <c r="V236" s="139">
        <v>0</v>
      </c>
      <c r="W236" s="139">
        <v>0</v>
      </c>
      <c r="X236" s="139">
        <v>0</v>
      </c>
      <c r="Y236" s="139">
        <v>0</v>
      </c>
      <c r="Z236" s="139">
        <v>3414000</v>
      </c>
      <c r="AA236" s="139">
        <v>3944766000</v>
      </c>
      <c r="AB236" s="139">
        <v>0</v>
      </c>
      <c r="AC236" s="139">
        <v>0</v>
      </c>
      <c r="AD236" s="139">
        <v>0</v>
      </c>
      <c r="AE236" s="139">
        <v>3942267000</v>
      </c>
      <c r="AF236" s="139">
        <v>0</v>
      </c>
      <c r="AG236" s="139">
        <v>0</v>
      </c>
      <c r="AH236" s="139">
        <v>0</v>
      </c>
      <c r="AI236" s="139">
        <v>2499000</v>
      </c>
      <c r="AJ236" s="140" t="s">
        <v>794</v>
      </c>
      <c r="AK236" s="138">
        <v>11052052</v>
      </c>
      <c r="AL236" s="114"/>
      <c r="AM236" s="113"/>
    </row>
    <row r="237" spans="1:39" ht="15">
      <c r="A237" s="109" t="str">
        <f>INDEX('Tabel 3.1'!$C$9:$C$579,MATCH(AK237,'Tabel 3.1'!$IV$9:$IV$579,0))&amp;" - "&amp;INDEX('Tabel 3.1'!$D$9:$D$579,MATCH(AK237,'Tabel 3.1'!$IV$9:$IV$579,0))</f>
        <v>Danske Invest Select - Global Equity Solution</v>
      </c>
      <c r="B237" s="138">
        <v>201412</v>
      </c>
      <c r="C237" s="138">
        <v>11052</v>
      </c>
      <c r="D237" s="138">
        <v>54</v>
      </c>
      <c r="E237" s="139">
        <v>5837506000</v>
      </c>
      <c r="F237" s="139">
        <v>58837000</v>
      </c>
      <c r="G237" s="139">
        <v>58837000</v>
      </c>
      <c r="H237" s="139">
        <v>0</v>
      </c>
      <c r="I237" s="139">
        <v>0</v>
      </c>
      <c r="J237" s="139">
        <v>0</v>
      </c>
      <c r="K237" s="139">
        <v>0</v>
      </c>
      <c r="L237" s="139">
        <v>0</v>
      </c>
      <c r="M237" s="139">
        <v>5756114000</v>
      </c>
      <c r="N237" s="139">
        <v>54169000</v>
      </c>
      <c r="O237" s="139">
        <v>5701945000</v>
      </c>
      <c r="P237" s="139">
        <v>0</v>
      </c>
      <c r="Q237" s="139">
        <v>0</v>
      </c>
      <c r="R237" s="139">
        <v>0</v>
      </c>
      <c r="S237" s="139">
        <v>0</v>
      </c>
      <c r="T237" s="139">
        <v>0</v>
      </c>
      <c r="U237" s="139">
        <v>0</v>
      </c>
      <c r="V237" s="139">
        <v>0</v>
      </c>
      <c r="W237" s="139">
        <v>0</v>
      </c>
      <c r="X237" s="139">
        <v>0</v>
      </c>
      <c r="Y237" s="139">
        <v>0</v>
      </c>
      <c r="Z237" s="139">
        <v>22555000</v>
      </c>
      <c r="AA237" s="139">
        <v>5837506000</v>
      </c>
      <c r="AB237" s="139">
        <v>0</v>
      </c>
      <c r="AC237" s="139">
        <v>0</v>
      </c>
      <c r="AD237" s="139">
        <v>0</v>
      </c>
      <c r="AE237" s="139">
        <v>5814766000</v>
      </c>
      <c r="AF237" s="139">
        <v>0</v>
      </c>
      <c r="AG237" s="139">
        <v>0</v>
      </c>
      <c r="AH237" s="139">
        <v>0</v>
      </c>
      <c r="AI237" s="139">
        <v>22740000</v>
      </c>
      <c r="AJ237" s="140" t="s">
        <v>794</v>
      </c>
      <c r="AK237" s="138">
        <v>11052054</v>
      </c>
      <c r="AL237" s="114"/>
      <c r="AM237" s="113"/>
    </row>
    <row r="238" spans="1:39" ht="15">
      <c r="A238" s="109" t="str">
        <f>INDEX('Tabel 3.1'!$C$9:$C$579,MATCH(AK238,'Tabel 3.1'!$IV$9:$IV$579,0))&amp;" - "&amp;INDEX('Tabel 3.1'!$D$9:$D$579,MATCH(AK238,'Tabel 3.1'!$IV$9:$IV$579,0))</f>
        <v>Danske Invest Select - Global Restricted</v>
      </c>
      <c r="B238" s="138">
        <v>201412</v>
      </c>
      <c r="C238" s="138">
        <v>11052</v>
      </c>
      <c r="D238" s="138">
        <v>57</v>
      </c>
      <c r="E238" s="139">
        <v>673554000</v>
      </c>
      <c r="F238" s="139">
        <v>23168000</v>
      </c>
      <c r="G238" s="139">
        <v>23168000</v>
      </c>
      <c r="H238" s="139">
        <v>0</v>
      </c>
      <c r="I238" s="139">
        <v>0</v>
      </c>
      <c r="J238" s="139">
        <v>0</v>
      </c>
      <c r="K238" s="139">
        <v>0</v>
      </c>
      <c r="L238" s="139">
        <v>0</v>
      </c>
      <c r="M238" s="139">
        <v>649026000</v>
      </c>
      <c r="N238" s="139">
        <v>16553000</v>
      </c>
      <c r="O238" s="139">
        <v>632473000</v>
      </c>
      <c r="P238" s="139">
        <v>0</v>
      </c>
      <c r="Q238" s="139">
        <v>0</v>
      </c>
      <c r="R238" s="139">
        <v>0</v>
      </c>
      <c r="S238" s="139">
        <v>0</v>
      </c>
      <c r="T238" s="139">
        <v>0</v>
      </c>
      <c r="U238" s="139">
        <v>0</v>
      </c>
      <c r="V238" s="139">
        <v>0</v>
      </c>
      <c r="W238" s="139">
        <v>0</v>
      </c>
      <c r="X238" s="139">
        <v>0</v>
      </c>
      <c r="Y238" s="139">
        <v>0</v>
      </c>
      <c r="Z238" s="139">
        <v>1360000</v>
      </c>
      <c r="AA238" s="139">
        <v>673554000</v>
      </c>
      <c r="AB238" s="139">
        <v>0</v>
      </c>
      <c r="AC238" s="139">
        <v>0</v>
      </c>
      <c r="AD238" s="139">
        <v>0</v>
      </c>
      <c r="AE238" s="139">
        <v>668207000</v>
      </c>
      <c r="AF238" s="139">
        <v>0</v>
      </c>
      <c r="AG238" s="139">
        <v>0</v>
      </c>
      <c r="AH238" s="139">
        <v>0</v>
      </c>
      <c r="AI238" s="139">
        <v>5347000</v>
      </c>
      <c r="AJ238" s="140" t="s">
        <v>794</v>
      </c>
      <c r="AK238" s="138">
        <v>11052057</v>
      </c>
      <c r="AL238" s="114"/>
      <c r="AM238" s="113"/>
    </row>
    <row r="239" spans="1:39" ht="15">
      <c r="A239" s="109" t="str">
        <f>INDEX('Tabel 3.1'!$C$9:$C$579,MATCH(AK239,'Tabel 3.1'!$IV$9:$IV$579,0))&amp;" - "&amp;INDEX('Tabel 3.1'!$D$9:$D$579,MATCH(AK239,'Tabel 3.1'!$IV$9:$IV$579,0))</f>
        <v>Danske Invest Select - Global ESG - Accumulating KL</v>
      </c>
      <c r="B239" s="138">
        <v>201412</v>
      </c>
      <c r="C239" s="138">
        <v>11052</v>
      </c>
      <c r="D239" s="138">
        <v>58</v>
      </c>
      <c r="E239" s="139">
        <v>340588000</v>
      </c>
      <c r="F239" s="139">
        <v>12782000</v>
      </c>
      <c r="G239" s="139">
        <v>12782000</v>
      </c>
      <c r="H239" s="139">
        <v>0</v>
      </c>
      <c r="I239" s="139">
        <v>0</v>
      </c>
      <c r="J239" s="139">
        <v>0</v>
      </c>
      <c r="K239" s="139">
        <v>0</v>
      </c>
      <c r="L239" s="139">
        <v>0</v>
      </c>
      <c r="M239" s="139">
        <v>322913000</v>
      </c>
      <c r="N239" s="139">
        <v>8236000</v>
      </c>
      <c r="O239" s="139">
        <v>314677000</v>
      </c>
      <c r="P239" s="139">
        <v>0</v>
      </c>
      <c r="Q239" s="139">
        <v>0</v>
      </c>
      <c r="R239" s="139">
        <v>0</v>
      </c>
      <c r="S239" s="139">
        <v>0</v>
      </c>
      <c r="T239" s="139">
        <v>0</v>
      </c>
      <c r="U239" s="139">
        <v>0</v>
      </c>
      <c r="V239" s="139">
        <v>1049000</v>
      </c>
      <c r="W239" s="139">
        <v>0</v>
      </c>
      <c r="X239" s="139">
        <v>1049000</v>
      </c>
      <c r="Y239" s="139">
        <v>0</v>
      </c>
      <c r="Z239" s="139">
        <v>3844000</v>
      </c>
      <c r="AA239" s="139">
        <v>340588000</v>
      </c>
      <c r="AB239" s="139">
        <v>0</v>
      </c>
      <c r="AC239" s="139">
        <v>0</v>
      </c>
      <c r="AD239" s="139">
        <v>0</v>
      </c>
      <c r="AE239" s="139">
        <v>303396000</v>
      </c>
      <c r="AF239" s="139">
        <v>31594000</v>
      </c>
      <c r="AG239" s="139">
        <v>0</v>
      </c>
      <c r="AH239" s="139">
        <v>31594000</v>
      </c>
      <c r="AI239" s="139">
        <v>5597000</v>
      </c>
      <c r="AJ239" s="140" t="s">
        <v>794</v>
      </c>
      <c r="AK239" s="138">
        <v>11052058</v>
      </c>
      <c r="AL239" s="114"/>
      <c r="AM239" s="113"/>
    </row>
    <row r="240" spans="1:39" ht="15">
      <c r="A240" s="109" t="str">
        <f>INDEX('Tabel 3.1'!$C$9:$C$579,MATCH(AK240,'Tabel 3.1'!$IV$9:$IV$579,0))&amp;" - "&amp;INDEX('Tabel 3.1'!$D$9:$D$579,MATCH(AK240,'Tabel 3.1'!$IV$9:$IV$579,0))</f>
        <v>Danske Invest Select - FX - Accumulating KL</v>
      </c>
      <c r="B240" s="138">
        <v>201412</v>
      </c>
      <c r="C240" s="138">
        <v>11052</v>
      </c>
      <c r="D240" s="138">
        <v>59</v>
      </c>
      <c r="E240" s="139">
        <v>448647000</v>
      </c>
      <c r="F240" s="139">
        <v>7145000</v>
      </c>
      <c r="G240" s="139">
        <v>7145000</v>
      </c>
      <c r="H240" s="139">
        <v>0</v>
      </c>
      <c r="I240" s="139">
        <v>424987000</v>
      </c>
      <c r="J240" s="139">
        <v>0</v>
      </c>
      <c r="K240" s="139">
        <v>424987000</v>
      </c>
      <c r="L240" s="139">
        <v>0</v>
      </c>
      <c r="M240" s="139">
        <v>0</v>
      </c>
      <c r="N240" s="139">
        <v>0</v>
      </c>
      <c r="O240" s="139">
        <v>0</v>
      </c>
      <c r="P240" s="139">
        <v>0</v>
      </c>
      <c r="Q240" s="139">
        <v>0</v>
      </c>
      <c r="R240" s="139">
        <v>0</v>
      </c>
      <c r="S240" s="139">
        <v>0</v>
      </c>
      <c r="T240" s="139">
        <v>0</v>
      </c>
      <c r="U240" s="139">
        <v>0</v>
      </c>
      <c r="V240" s="139">
        <v>10411000</v>
      </c>
      <c r="W240" s="139">
        <v>0</v>
      </c>
      <c r="X240" s="139">
        <v>10411000</v>
      </c>
      <c r="Y240" s="139">
        <v>0</v>
      </c>
      <c r="Z240" s="139">
        <v>6105000</v>
      </c>
      <c r="AA240" s="139">
        <v>448647000</v>
      </c>
      <c r="AB240" s="139">
        <v>0</v>
      </c>
      <c r="AC240" s="139">
        <v>0</v>
      </c>
      <c r="AD240" s="139">
        <v>0</v>
      </c>
      <c r="AE240" s="139">
        <v>444785000</v>
      </c>
      <c r="AF240" s="139">
        <v>3711000</v>
      </c>
      <c r="AG240" s="139">
        <v>0</v>
      </c>
      <c r="AH240" s="139">
        <v>3711000</v>
      </c>
      <c r="AI240" s="139">
        <v>151000</v>
      </c>
      <c r="AJ240" s="140" t="s">
        <v>794</v>
      </c>
      <c r="AK240" s="138">
        <v>11052059</v>
      </c>
      <c r="AL240" s="114"/>
      <c r="AM240" s="113"/>
    </row>
    <row r="241" spans="1:39" ht="15">
      <c r="A241" s="109" t="str">
        <f>INDEX('Tabel 3.1'!$C$9:$C$579,MATCH(AK241,'Tabel 3.1'!$IV$9:$IV$579,0))&amp;" - "&amp;INDEX('Tabel 3.1'!$D$9:$D$579,MATCH(AK241,'Tabel 3.1'!$IV$9:$IV$579,0))</f>
        <v>Danske Invest Select - AlmenBolig Mellemlange Obligationer</v>
      </c>
      <c r="B241" s="138">
        <v>201412</v>
      </c>
      <c r="C241" s="138">
        <v>11052</v>
      </c>
      <c r="D241" s="138">
        <v>61</v>
      </c>
      <c r="E241" s="139">
        <v>275918000</v>
      </c>
      <c r="F241" s="139">
        <v>13975000</v>
      </c>
      <c r="G241" s="139">
        <v>13975000</v>
      </c>
      <c r="H241" s="139">
        <v>0</v>
      </c>
      <c r="I241" s="139">
        <v>260192000</v>
      </c>
      <c r="J241" s="139">
        <v>260192000</v>
      </c>
      <c r="K241" s="139">
        <v>0</v>
      </c>
      <c r="L241" s="139">
        <v>0</v>
      </c>
      <c r="M241" s="139">
        <v>0</v>
      </c>
      <c r="N241" s="139">
        <v>0</v>
      </c>
      <c r="O241" s="139">
        <v>0</v>
      </c>
      <c r="P241" s="139">
        <v>0</v>
      </c>
      <c r="Q241" s="139">
        <v>0</v>
      </c>
      <c r="R241" s="139">
        <v>0</v>
      </c>
      <c r="S241" s="139">
        <v>0</v>
      </c>
      <c r="T241" s="139">
        <v>0</v>
      </c>
      <c r="U241" s="139">
        <v>0</v>
      </c>
      <c r="V241" s="139">
        <v>0</v>
      </c>
      <c r="W241" s="139">
        <v>0</v>
      </c>
      <c r="X241" s="139">
        <v>0</v>
      </c>
      <c r="Y241" s="139">
        <v>0</v>
      </c>
      <c r="Z241" s="139">
        <v>1751000</v>
      </c>
      <c r="AA241" s="139">
        <v>275918000</v>
      </c>
      <c r="AB241" s="139">
        <v>0</v>
      </c>
      <c r="AC241" s="139">
        <v>0</v>
      </c>
      <c r="AD241" s="139">
        <v>0</v>
      </c>
      <c r="AE241" s="139">
        <v>274437000</v>
      </c>
      <c r="AF241" s="139">
        <v>0</v>
      </c>
      <c r="AG241" s="139">
        <v>0</v>
      </c>
      <c r="AH241" s="139">
        <v>0</v>
      </c>
      <c r="AI241" s="139">
        <v>1481000</v>
      </c>
      <c r="AJ241" s="140" t="s">
        <v>794</v>
      </c>
      <c r="AK241" s="138">
        <v>11052061</v>
      </c>
      <c r="AL241" s="114"/>
      <c r="AM241" s="113"/>
    </row>
    <row r="242" spans="1:39" ht="15">
      <c r="A242" s="109" t="str">
        <f>INDEX('Tabel 3.1'!$C$9:$C$579,MATCH(AK242,'Tabel 3.1'!$IV$9:$IV$579,0))&amp;" - "&amp;INDEX('Tabel 3.1'!$D$9:$D$579,MATCH(AK242,'Tabel 3.1'!$IV$9:$IV$579,0))</f>
        <v>Danske Invest Select - Danske Obligationer Allokering</v>
      </c>
      <c r="B242" s="138">
        <v>201412</v>
      </c>
      <c r="C242" s="138">
        <v>11052</v>
      </c>
      <c r="D242" s="138">
        <v>62</v>
      </c>
      <c r="E242" s="139">
        <v>3610990000</v>
      </c>
      <c r="F242" s="139">
        <v>29624000</v>
      </c>
      <c r="G242" s="139">
        <v>29624000</v>
      </c>
      <c r="H242" s="139">
        <v>0</v>
      </c>
      <c r="I242" s="139">
        <v>3552781000</v>
      </c>
      <c r="J242" s="139">
        <v>3441811000</v>
      </c>
      <c r="K242" s="139">
        <v>110970000</v>
      </c>
      <c r="L242" s="139">
        <v>0</v>
      </c>
      <c r="M242" s="139">
        <v>0</v>
      </c>
      <c r="N242" s="139">
        <v>0</v>
      </c>
      <c r="O242" s="139">
        <v>0</v>
      </c>
      <c r="P242" s="139">
        <v>0</v>
      </c>
      <c r="Q242" s="139">
        <v>0</v>
      </c>
      <c r="R242" s="139">
        <v>0</v>
      </c>
      <c r="S242" s="139">
        <v>0</v>
      </c>
      <c r="T242" s="139">
        <v>0</v>
      </c>
      <c r="U242" s="139">
        <v>0</v>
      </c>
      <c r="V242" s="139">
        <v>0</v>
      </c>
      <c r="W242" s="139">
        <v>0</v>
      </c>
      <c r="X242" s="139">
        <v>0</v>
      </c>
      <c r="Y242" s="139">
        <v>0</v>
      </c>
      <c r="Z242" s="139">
        <v>28584000</v>
      </c>
      <c r="AA242" s="139">
        <v>3610990000</v>
      </c>
      <c r="AB242" s="139">
        <v>0</v>
      </c>
      <c r="AC242" s="139">
        <v>0</v>
      </c>
      <c r="AD242" s="139">
        <v>0</v>
      </c>
      <c r="AE242" s="139">
        <v>3547731000</v>
      </c>
      <c r="AF242" s="139">
        <v>0</v>
      </c>
      <c r="AG242" s="139">
        <v>0</v>
      </c>
      <c r="AH242" s="139">
        <v>0</v>
      </c>
      <c r="AI242" s="139">
        <v>63259000</v>
      </c>
      <c r="AJ242" s="140" t="s">
        <v>794</v>
      </c>
      <c r="AK242" s="138">
        <v>11052062</v>
      </c>
      <c r="AL242" s="114"/>
      <c r="AM242" s="113"/>
    </row>
    <row r="243" spans="1:39" ht="15">
      <c r="A243" s="109" t="str">
        <f>INDEX('Tabel 3.1'!$C$9:$C$579,MATCH(AK243,'Tabel 3.1'!$IV$9:$IV$579,0))&amp;" - "&amp;INDEX('Tabel 3.1'!$D$9:$D$579,MATCH(AK243,'Tabel 3.1'!$IV$9:$IV$579,0))</f>
        <v>Danske Invest Select - PP Pension Aktieallokeringsfond - Accumulating KL</v>
      </c>
      <c r="B243" s="138">
        <v>201412</v>
      </c>
      <c r="C243" s="138">
        <v>11052</v>
      </c>
      <c r="D243" s="138">
        <v>63</v>
      </c>
      <c r="E243" s="139">
        <v>688771000</v>
      </c>
      <c r="F243" s="139">
        <v>2021000</v>
      </c>
      <c r="G243" s="139">
        <v>2021000</v>
      </c>
      <c r="H243" s="139">
        <v>0</v>
      </c>
      <c r="I243" s="139">
        <v>0</v>
      </c>
      <c r="J243" s="139">
        <v>0</v>
      </c>
      <c r="K243" s="139">
        <v>0</v>
      </c>
      <c r="L243" s="139">
        <v>0</v>
      </c>
      <c r="M243" s="139">
        <v>617932000</v>
      </c>
      <c r="N243" s="139">
        <v>31878000</v>
      </c>
      <c r="O243" s="139">
        <v>586054000</v>
      </c>
      <c r="P243" s="139">
        <v>0</v>
      </c>
      <c r="Q243" s="139">
        <v>0</v>
      </c>
      <c r="R243" s="139">
        <v>0</v>
      </c>
      <c r="S243" s="139">
        <v>68328000</v>
      </c>
      <c r="T243" s="139">
        <v>0</v>
      </c>
      <c r="U243" s="139">
        <v>68328000</v>
      </c>
      <c r="V243" s="139">
        <v>0</v>
      </c>
      <c r="W243" s="139">
        <v>0</v>
      </c>
      <c r="X243" s="139">
        <v>0</v>
      </c>
      <c r="Y243" s="139">
        <v>0</v>
      </c>
      <c r="Z243" s="139">
        <v>490000</v>
      </c>
      <c r="AA243" s="139">
        <v>688771000</v>
      </c>
      <c r="AB243" s="139">
        <v>0</v>
      </c>
      <c r="AC243" s="139">
        <v>0</v>
      </c>
      <c r="AD243" s="139">
        <v>0</v>
      </c>
      <c r="AE243" s="139">
        <v>688099000</v>
      </c>
      <c r="AF243" s="139">
        <v>0</v>
      </c>
      <c r="AG243" s="139">
        <v>0</v>
      </c>
      <c r="AH243" s="139">
        <v>0</v>
      </c>
      <c r="AI243" s="139">
        <v>673000</v>
      </c>
      <c r="AJ243" s="140" t="s">
        <v>794</v>
      </c>
      <c r="AK243" s="138">
        <v>11052063</v>
      </c>
      <c r="AL243" s="114"/>
      <c r="AM243" s="113"/>
    </row>
    <row r="244" spans="1:39" ht="15">
      <c r="A244" s="109" t="str">
        <f>INDEX('Tabel 3.1'!$C$9:$C$579,MATCH(AK244,'Tabel 3.1'!$IV$9:$IV$579,0))&amp;" - "&amp;INDEX('Tabel 3.1'!$D$9:$D$579,MATCH(AK244,'Tabel 3.1'!$IV$9:$IV$579,0))</f>
        <v>Danske Invest Select - Danske Obligationer Allokering - Akkumulerende KL</v>
      </c>
      <c r="B244" s="138">
        <v>201412</v>
      </c>
      <c r="C244" s="138">
        <v>11052</v>
      </c>
      <c r="D244" s="138">
        <v>64</v>
      </c>
      <c r="E244" s="139">
        <v>1261145000</v>
      </c>
      <c r="F244" s="139">
        <v>7945000</v>
      </c>
      <c r="G244" s="139">
        <v>7945000</v>
      </c>
      <c r="H244" s="139">
        <v>0</v>
      </c>
      <c r="I244" s="139">
        <v>1241144000</v>
      </c>
      <c r="J244" s="139">
        <v>1195379000</v>
      </c>
      <c r="K244" s="139">
        <v>45765000</v>
      </c>
      <c r="L244" s="139">
        <v>0</v>
      </c>
      <c r="M244" s="139">
        <v>0</v>
      </c>
      <c r="N244" s="139">
        <v>0</v>
      </c>
      <c r="O244" s="139">
        <v>0</v>
      </c>
      <c r="P244" s="139">
        <v>0</v>
      </c>
      <c r="Q244" s="139">
        <v>0</v>
      </c>
      <c r="R244" s="139">
        <v>0</v>
      </c>
      <c r="S244" s="139">
        <v>0</v>
      </c>
      <c r="T244" s="139">
        <v>0</v>
      </c>
      <c r="U244" s="139">
        <v>0</v>
      </c>
      <c r="V244" s="139">
        <v>0</v>
      </c>
      <c r="W244" s="139">
        <v>0</v>
      </c>
      <c r="X244" s="139">
        <v>0</v>
      </c>
      <c r="Y244" s="139">
        <v>0</v>
      </c>
      <c r="Z244" s="139">
        <v>12056000</v>
      </c>
      <c r="AA244" s="139">
        <v>1261145000</v>
      </c>
      <c r="AB244" s="139">
        <v>0</v>
      </c>
      <c r="AC244" s="139">
        <v>0</v>
      </c>
      <c r="AD244" s="139">
        <v>0</v>
      </c>
      <c r="AE244" s="139">
        <v>1246228000</v>
      </c>
      <c r="AF244" s="139">
        <v>0</v>
      </c>
      <c r="AG244" s="139">
        <v>0</v>
      </c>
      <c r="AH244" s="139">
        <v>0</v>
      </c>
      <c r="AI244" s="139">
        <v>14917000</v>
      </c>
      <c r="AJ244" s="140" t="s">
        <v>794</v>
      </c>
      <c r="AK244" s="138">
        <v>11052064</v>
      </c>
      <c r="AL244" s="114"/>
      <c r="AM244" s="113"/>
    </row>
    <row r="245" spans="1:39" ht="15">
      <c r="A245" s="109" t="str">
        <f>INDEX('Tabel 3.1'!$C$9:$C$579,MATCH(AK245,'Tabel 3.1'!$IV$9:$IV$579,0))&amp;" - "&amp;INDEX('Tabel 3.1'!$D$9:$D$579,MATCH(AK245,'Tabel 3.1'!$IV$9:$IV$579,0))</f>
        <v>Danske Invest Select - Global Equity Solution - Akkumulerende KL</v>
      </c>
      <c r="B245" s="138">
        <v>201412</v>
      </c>
      <c r="C245" s="138">
        <v>11052</v>
      </c>
      <c r="D245" s="138">
        <v>65</v>
      </c>
      <c r="E245" s="139">
        <v>2002882000</v>
      </c>
      <c r="F245" s="139">
        <v>39564000</v>
      </c>
      <c r="G245" s="139">
        <v>39564000</v>
      </c>
      <c r="H245" s="139">
        <v>0</v>
      </c>
      <c r="I245" s="139">
        <v>0</v>
      </c>
      <c r="J245" s="139">
        <v>0</v>
      </c>
      <c r="K245" s="139">
        <v>0</v>
      </c>
      <c r="L245" s="139">
        <v>0</v>
      </c>
      <c r="M245" s="139">
        <v>1955480000</v>
      </c>
      <c r="N245" s="139">
        <v>18394000</v>
      </c>
      <c r="O245" s="139">
        <v>1937085000</v>
      </c>
      <c r="P245" s="139">
        <v>0</v>
      </c>
      <c r="Q245" s="139">
        <v>0</v>
      </c>
      <c r="R245" s="139">
        <v>0</v>
      </c>
      <c r="S245" s="139">
        <v>0</v>
      </c>
      <c r="T245" s="139">
        <v>0</v>
      </c>
      <c r="U245" s="139">
        <v>0</v>
      </c>
      <c r="V245" s="139">
        <v>0</v>
      </c>
      <c r="W245" s="139">
        <v>0</v>
      </c>
      <c r="X245" s="139">
        <v>0</v>
      </c>
      <c r="Y245" s="139">
        <v>0</v>
      </c>
      <c r="Z245" s="139">
        <v>7839000</v>
      </c>
      <c r="AA245" s="139">
        <v>2002882000</v>
      </c>
      <c r="AB245" s="139">
        <v>0</v>
      </c>
      <c r="AC245" s="139">
        <v>0</v>
      </c>
      <c r="AD245" s="139">
        <v>0</v>
      </c>
      <c r="AE245" s="139">
        <v>1995363000</v>
      </c>
      <c r="AF245" s="139">
        <v>0</v>
      </c>
      <c r="AG245" s="139">
        <v>0</v>
      </c>
      <c r="AH245" s="139">
        <v>0</v>
      </c>
      <c r="AI245" s="139">
        <v>7519000</v>
      </c>
      <c r="AJ245" s="140" t="s">
        <v>794</v>
      </c>
      <c r="AK245" s="138">
        <v>11052065</v>
      </c>
      <c r="AL245" s="114"/>
      <c r="AM245" s="113"/>
    </row>
    <row r="246" spans="1:39" ht="15">
      <c r="A246" s="109" t="str">
        <f>INDEX('Tabel 3.1'!$C$9:$C$579,MATCH(AK246,'Tabel 3.1'!$IV$9:$IV$579,0))&amp;" - "&amp;INDEX('Tabel 3.1'!$D$9:$D$579,MATCH(AK246,'Tabel 3.1'!$IV$9:$IV$579,0))</f>
        <v>Danske Invest Select - US High Yield Bonds</v>
      </c>
      <c r="B246" s="138">
        <v>201412</v>
      </c>
      <c r="C246" s="138">
        <v>11052</v>
      </c>
      <c r="D246" s="138">
        <v>66</v>
      </c>
      <c r="E246" s="139">
        <v>3112002000</v>
      </c>
      <c r="F246" s="139">
        <v>98868000</v>
      </c>
      <c r="G246" s="139">
        <v>98868000</v>
      </c>
      <c r="H246" s="139">
        <v>0</v>
      </c>
      <c r="I246" s="139">
        <v>2952412000</v>
      </c>
      <c r="J246" s="139">
        <v>0</v>
      </c>
      <c r="K246" s="139">
        <v>2915516000</v>
      </c>
      <c r="L246" s="139">
        <v>36896000</v>
      </c>
      <c r="M246" s="139">
        <v>0</v>
      </c>
      <c r="N246" s="139">
        <v>0</v>
      </c>
      <c r="O246" s="139">
        <v>0</v>
      </c>
      <c r="P246" s="139">
        <v>0</v>
      </c>
      <c r="Q246" s="139">
        <v>0</v>
      </c>
      <c r="R246" s="139">
        <v>0</v>
      </c>
      <c r="S246" s="139">
        <v>0</v>
      </c>
      <c r="T246" s="139">
        <v>0</v>
      </c>
      <c r="U246" s="139">
        <v>0</v>
      </c>
      <c r="V246" s="139">
        <v>5150000</v>
      </c>
      <c r="W246" s="139">
        <v>0</v>
      </c>
      <c r="X246" s="139">
        <v>5150000</v>
      </c>
      <c r="Y246" s="139">
        <v>0</v>
      </c>
      <c r="Z246" s="139">
        <v>55572000</v>
      </c>
      <c r="AA246" s="139">
        <v>3112002000</v>
      </c>
      <c r="AB246" s="139">
        <v>0</v>
      </c>
      <c r="AC246" s="139">
        <v>0</v>
      </c>
      <c r="AD246" s="139">
        <v>0</v>
      </c>
      <c r="AE246" s="139">
        <v>3028335000</v>
      </c>
      <c r="AF246" s="139">
        <v>60385000</v>
      </c>
      <c r="AG246" s="139">
        <v>0</v>
      </c>
      <c r="AH246" s="139">
        <v>60385000</v>
      </c>
      <c r="AI246" s="139">
        <v>23282000</v>
      </c>
      <c r="AJ246" s="140" t="s">
        <v>794</v>
      </c>
      <c r="AK246" s="138">
        <v>11052066</v>
      </c>
      <c r="AL246" s="114"/>
      <c r="AM246" s="113"/>
    </row>
    <row r="247" spans="1:39" ht="15">
      <c r="A247" s="109" t="str">
        <f>INDEX('Tabel 3.1'!$C$9:$C$579,MATCH(AK247,'Tabel 3.1'!$IV$9:$IV$579,0))&amp;" - "&amp;INDEX('Tabel 3.1'!$D$9:$D$579,MATCH(AK247,'Tabel 3.1'!$IV$9:$IV$579,0))</f>
        <v>Danske Invest Select - US High Yield Bonds - Akkumulerende KL</v>
      </c>
      <c r="B247" s="138">
        <v>201412</v>
      </c>
      <c r="C247" s="138">
        <v>11052</v>
      </c>
      <c r="D247" s="138">
        <v>67</v>
      </c>
      <c r="E247" s="139">
        <v>1167756000</v>
      </c>
      <c r="F247" s="139">
        <v>74894000</v>
      </c>
      <c r="G247" s="139">
        <v>74894000</v>
      </c>
      <c r="H247" s="139">
        <v>0</v>
      </c>
      <c r="I247" s="139">
        <v>1070982000</v>
      </c>
      <c r="J247" s="139">
        <v>0</v>
      </c>
      <c r="K247" s="139">
        <v>1027378000</v>
      </c>
      <c r="L247" s="139">
        <v>43604000</v>
      </c>
      <c r="M247" s="139">
        <v>0</v>
      </c>
      <c r="N247" s="139">
        <v>0</v>
      </c>
      <c r="O247" s="139">
        <v>0</v>
      </c>
      <c r="P247" s="139">
        <v>0</v>
      </c>
      <c r="Q247" s="139">
        <v>0</v>
      </c>
      <c r="R247" s="139">
        <v>0</v>
      </c>
      <c r="S247" s="139">
        <v>0</v>
      </c>
      <c r="T247" s="139">
        <v>0</v>
      </c>
      <c r="U247" s="139">
        <v>0</v>
      </c>
      <c r="V247" s="139">
        <v>1491000</v>
      </c>
      <c r="W247" s="139">
        <v>0</v>
      </c>
      <c r="X247" s="139">
        <v>1491000</v>
      </c>
      <c r="Y247" s="139">
        <v>0</v>
      </c>
      <c r="Z247" s="139">
        <v>20388000</v>
      </c>
      <c r="AA247" s="139">
        <v>1167756000</v>
      </c>
      <c r="AB247" s="139">
        <v>0</v>
      </c>
      <c r="AC247" s="139">
        <v>0</v>
      </c>
      <c r="AD247" s="139">
        <v>0</v>
      </c>
      <c r="AE247" s="139">
        <v>1121203000</v>
      </c>
      <c r="AF247" s="139">
        <v>37828000</v>
      </c>
      <c r="AG247" s="139">
        <v>0</v>
      </c>
      <c r="AH247" s="139">
        <v>37828000</v>
      </c>
      <c r="AI247" s="139">
        <v>8725000</v>
      </c>
      <c r="AJ247" s="140" t="s">
        <v>794</v>
      </c>
      <c r="AK247" s="138">
        <v>11052067</v>
      </c>
      <c r="AL247" s="114"/>
      <c r="AM247" s="113"/>
    </row>
    <row r="248" spans="1:39" ht="15">
      <c r="A248" s="109" t="str">
        <f>INDEX('Tabel 3.1'!$C$9:$C$579,MATCH(AK248,'Tabel 3.1'!$IV$9:$IV$579,0))&amp;" - "&amp;INDEX('Tabel 3.1'!$D$9:$D$579,MATCH(AK248,'Tabel 3.1'!$IV$9:$IV$579,0))</f>
        <v>Danske Invest Select - Global Equity Solution 2 - Akkumulerende KL</v>
      </c>
      <c r="B248" s="138">
        <v>201412</v>
      </c>
      <c r="C248" s="138">
        <v>11052</v>
      </c>
      <c r="D248" s="138">
        <v>68</v>
      </c>
      <c r="E248" s="139">
        <v>3958744675.2</v>
      </c>
      <c r="F248" s="139">
        <v>372135338.4</v>
      </c>
      <c r="G248" s="139">
        <v>372135338.4</v>
      </c>
      <c r="H248" s="139">
        <v>0</v>
      </c>
      <c r="I248" s="139">
        <v>0</v>
      </c>
      <c r="J248" s="139">
        <v>0</v>
      </c>
      <c r="K248" s="139">
        <v>0</v>
      </c>
      <c r="L248" s="139">
        <v>0</v>
      </c>
      <c r="M248" s="139">
        <v>3581852876.4</v>
      </c>
      <c r="N248" s="139">
        <v>20201930.4</v>
      </c>
      <c r="O248" s="139">
        <v>3561650946</v>
      </c>
      <c r="P248" s="139">
        <v>0</v>
      </c>
      <c r="Q248" s="139">
        <v>0</v>
      </c>
      <c r="R248" s="139">
        <v>0</v>
      </c>
      <c r="S248" s="139">
        <v>0</v>
      </c>
      <c r="T248" s="139">
        <v>0</v>
      </c>
      <c r="U248" s="139">
        <v>0</v>
      </c>
      <c r="V248" s="139">
        <v>558270</v>
      </c>
      <c r="W248" s="139">
        <v>0</v>
      </c>
      <c r="X248" s="139">
        <v>558270</v>
      </c>
      <c r="Y248" s="139">
        <v>0</v>
      </c>
      <c r="Z248" s="139">
        <v>4190746.8</v>
      </c>
      <c r="AA248" s="139">
        <v>3958744675.2</v>
      </c>
      <c r="AB248" s="139">
        <v>0</v>
      </c>
      <c r="AC248" s="139">
        <v>0</v>
      </c>
      <c r="AD248" s="139">
        <v>0</v>
      </c>
      <c r="AE248" s="139">
        <v>3948926566.8</v>
      </c>
      <c r="AF248" s="139">
        <v>6907660.8</v>
      </c>
      <c r="AG248" s="139">
        <v>0</v>
      </c>
      <c r="AH248" s="139">
        <v>6907660.8</v>
      </c>
      <c r="AI248" s="139">
        <v>2917891.2</v>
      </c>
      <c r="AJ248" s="140" t="s">
        <v>794</v>
      </c>
      <c r="AK248" s="138">
        <v>11052068</v>
      </c>
      <c r="AL248" s="114"/>
      <c r="AM248" s="113"/>
    </row>
    <row r="249" spans="1:39" ht="15">
      <c r="A249" s="109" t="str">
        <f>INDEX('Tabel 3.1'!$C$9:$C$579,MATCH(AK249,'Tabel 3.1'!$IV$9:$IV$579,0))&amp;" - "&amp;INDEX('Tabel 3.1'!$D$9:$D$579,MATCH(AK249,'Tabel 3.1'!$IV$9:$IV$579,0))</f>
        <v>Danske Invest Select - Danske Obligationer Absolut - Lav Risiko</v>
      </c>
      <c r="B249" s="138">
        <v>201412</v>
      </c>
      <c r="C249" s="138">
        <v>11052</v>
      </c>
      <c r="D249" s="138">
        <v>69</v>
      </c>
      <c r="E249" s="139">
        <v>3773188000</v>
      </c>
      <c r="F249" s="139">
        <v>49954000</v>
      </c>
      <c r="G249" s="139">
        <v>49954000</v>
      </c>
      <c r="H249" s="139">
        <v>0</v>
      </c>
      <c r="I249" s="139">
        <v>3696641000</v>
      </c>
      <c r="J249" s="139">
        <v>3696641000</v>
      </c>
      <c r="K249" s="139">
        <v>0</v>
      </c>
      <c r="L249" s="139">
        <v>0</v>
      </c>
      <c r="M249" s="139">
        <v>0</v>
      </c>
      <c r="N249" s="139">
        <v>0</v>
      </c>
      <c r="O249" s="139">
        <v>0</v>
      </c>
      <c r="P249" s="139">
        <v>0</v>
      </c>
      <c r="Q249" s="139">
        <v>0</v>
      </c>
      <c r="R249" s="139">
        <v>0</v>
      </c>
      <c r="S249" s="139">
        <v>0</v>
      </c>
      <c r="T249" s="139">
        <v>0</v>
      </c>
      <c r="U249" s="139">
        <v>0</v>
      </c>
      <c r="V249" s="139">
        <v>0</v>
      </c>
      <c r="W249" s="139">
        <v>0</v>
      </c>
      <c r="X249" s="139">
        <v>0</v>
      </c>
      <c r="Y249" s="139">
        <v>0</v>
      </c>
      <c r="Z249" s="139">
        <v>26593000</v>
      </c>
      <c r="AA249" s="139">
        <v>3773188000</v>
      </c>
      <c r="AB249" s="139">
        <v>0</v>
      </c>
      <c r="AC249" s="139">
        <v>0</v>
      </c>
      <c r="AD249" s="139">
        <v>0</v>
      </c>
      <c r="AE249" s="139">
        <v>3639392000</v>
      </c>
      <c r="AF249" s="139">
        <v>0</v>
      </c>
      <c r="AG249" s="139">
        <v>0</v>
      </c>
      <c r="AH249" s="139">
        <v>0</v>
      </c>
      <c r="AI249" s="139">
        <v>133796000</v>
      </c>
      <c r="AJ249" s="140" t="s">
        <v>794</v>
      </c>
      <c r="AK249" s="138">
        <v>11052069</v>
      </c>
      <c r="AL249" s="114"/>
      <c r="AM249" s="113"/>
    </row>
    <row r="250" spans="1:39" ht="15">
      <c r="A250" s="109" t="str">
        <f>INDEX('Tabel 3.1'!$C$9:$C$579,MATCH(AK250,'Tabel 3.1'!$IV$9:$IV$579,0))&amp;" - "&amp;INDEX('Tabel 3.1'!$D$9:$D$579,MATCH(AK250,'Tabel 3.1'!$IV$9:$IV$579,0))</f>
        <v>Danske Invest Select - Danske Obligationer Absolut</v>
      </c>
      <c r="B250" s="138">
        <v>201412</v>
      </c>
      <c r="C250" s="138">
        <v>11052</v>
      </c>
      <c r="D250" s="138">
        <v>70</v>
      </c>
      <c r="E250" s="139">
        <v>4744904000</v>
      </c>
      <c r="F250" s="139">
        <v>12678000</v>
      </c>
      <c r="G250" s="139">
        <v>12678000</v>
      </c>
      <c r="H250" s="139">
        <v>0</v>
      </c>
      <c r="I250" s="139">
        <v>4694176000</v>
      </c>
      <c r="J250" s="139">
        <v>4694176000</v>
      </c>
      <c r="K250" s="139">
        <v>0</v>
      </c>
      <c r="L250" s="139">
        <v>0</v>
      </c>
      <c r="M250" s="139">
        <v>0</v>
      </c>
      <c r="N250" s="139">
        <v>0</v>
      </c>
      <c r="O250" s="139">
        <v>0</v>
      </c>
      <c r="P250" s="139">
        <v>0</v>
      </c>
      <c r="Q250" s="139">
        <v>0</v>
      </c>
      <c r="R250" s="139">
        <v>0</v>
      </c>
      <c r="S250" s="139">
        <v>0</v>
      </c>
      <c r="T250" s="139">
        <v>0</v>
      </c>
      <c r="U250" s="139">
        <v>0</v>
      </c>
      <c r="V250" s="139">
        <v>0</v>
      </c>
      <c r="W250" s="139">
        <v>0</v>
      </c>
      <c r="X250" s="139">
        <v>0</v>
      </c>
      <c r="Y250" s="139">
        <v>0</v>
      </c>
      <c r="Z250" s="139">
        <v>38050000</v>
      </c>
      <c r="AA250" s="139">
        <v>4744904000</v>
      </c>
      <c r="AB250" s="139">
        <v>0</v>
      </c>
      <c r="AC250" s="139">
        <v>0</v>
      </c>
      <c r="AD250" s="139">
        <v>0</v>
      </c>
      <c r="AE250" s="139">
        <v>4636105000</v>
      </c>
      <c r="AF250" s="139">
        <v>0</v>
      </c>
      <c r="AG250" s="139">
        <v>0</v>
      </c>
      <c r="AH250" s="139">
        <v>0</v>
      </c>
      <c r="AI250" s="139">
        <v>108799000</v>
      </c>
      <c r="AJ250" s="140" t="s">
        <v>794</v>
      </c>
      <c r="AK250" s="138">
        <v>11052070</v>
      </c>
      <c r="AL250" s="114"/>
      <c r="AM250" s="113"/>
    </row>
    <row r="251" spans="1:39" ht="15">
      <c r="A251" s="109" t="str">
        <f>INDEX('Tabel 3.1'!$C$9:$C$579,MATCH(AK251,'Tabel 3.1'!$IV$9:$IV$579,0))&amp;" - "&amp;INDEX('Tabel 3.1'!$D$9:$D$579,MATCH(AK251,'Tabel 3.1'!$IV$9:$IV$579,0))</f>
        <v>Danske Invest Select - GEM - Akkumulerende KL</v>
      </c>
      <c r="B251" s="138">
        <v>201412</v>
      </c>
      <c r="C251" s="138">
        <v>11052</v>
      </c>
      <c r="D251" s="138">
        <v>71</v>
      </c>
      <c r="E251" s="139">
        <v>1376753000</v>
      </c>
      <c r="F251" s="139">
        <v>37814000</v>
      </c>
      <c r="G251" s="139">
        <v>37814000</v>
      </c>
      <c r="H251" s="139">
        <v>0</v>
      </c>
      <c r="I251" s="139">
        <v>0</v>
      </c>
      <c r="J251" s="139">
        <v>0</v>
      </c>
      <c r="K251" s="139">
        <v>0</v>
      </c>
      <c r="L251" s="139">
        <v>0</v>
      </c>
      <c r="M251" s="139">
        <v>1227395000</v>
      </c>
      <c r="N251" s="139">
        <v>0</v>
      </c>
      <c r="O251" s="139">
        <v>1227395000</v>
      </c>
      <c r="P251" s="139">
        <v>0</v>
      </c>
      <c r="Q251" s="139">
        <v>0</v>
      </c>
      <c r="R251" s="139">
        <v>0</v>
      </c>
      <c r="S251" s="139">
        <v>106141000</v>
      </c>
      <c r="T251" s="139">
        <v>0</v>
      </c>
      <c r="U251" s="139">
        <v>106141000</v>
      </c>
      <c r="V251" s="139">
        <v>0</v>
      </c>
      <c r="W251" s="139">
        <v>0</v>
      </c>
      <c r="X251" s="139">
        <v>0</v>
      </c>
      <c r="Y251" s="139">
        <v>0</v>
      </c>
      <c r="Z251" s="139">
        <v>5403000</v>
      </c>
      <c r="AA251" s="139">
        <v>1376753000</v>
      </c>
      <c r="AB251" s="139">
        <v>0</v>
      </c>
      <c r="AC251" s="139">
        <v>0</v>
      </c>
      <c r="AD251" s="139">
        <v>0</v>
      </c>
      <c r="AE251" s="139">
        <v>1373226000</v>
      </c>
      <c r="AF251" s="139">
        <v>0</v>
      </c>
      <c r="AG251" s="139">
        <v>0</v>
      </c>
      <c r="AH251" s="139">
        <v>0</v>
      </c>
      <c r="AI251" s="139">
        <v>3528000</v>
      </c>
      <c r="AJ251" s="140" t="s">
        <v>794</v>
      </c>
      <c r="AK251" s="138">
        <v>11052071</v>
      </c>
      <c r="AL251" s="114"/>
      <c r="AM251" s="113"/>
    </row>
    <row r="252" spans="1:39" ht="15">
      <c r="A252" s="109" t="str">
        <f>INDEX('Tabel 3.1'!$C$9:$C$579,MATCH(AK252,'Tabel 3.1'!$IV$9:$IV$579,0))&amp;" - "&amp;INDEX('Tabel 3.1'!$D$9:$D$579,MATCH(AK252,'Tabel 3.1'!$IV$9:$IV$579,0))</f>
        <v>Nordea Invest Engros - Obligationer</v>
      </c>
      <c r="B252" s="138">
        <v>201412</v>
      </c>
      <c r="C252" s="138">
        <v>11054</v>
      </c>
      <c r="D252" s="138">
        <v>29</v>
      </c>
      <c r="E252" s="139">
        <v>541954000</v>
      </c>
      <c r="F252" s="139">
        <v>1102000</v>
      </c>
      <c r="G252" s="139">
        <v>1102000</v>
      </c>
      <c r="H252" s="139">
        <v>0</v>
      </c>
      <c r="I252" s="139">
        <v>540852000</v>
      </c>
      <c r="J252" s="139">
        <v>540852000</v>
      </c>
      <c r="K252" s="139">
        <v>0</v>
      </c>
      <c r="L252" s="139">
        <v>0</v>
      </c>
      <c r="M252" s="139">
        <v>0</v>
      </c>
      <c r="N252" s="139">
        <v>0</v>
      </c>
      <c r="O252" s="139">
        <v>0</v>
      </c>
      <c r="P252" s="139">
        <v>0</v>
      </c>
      <c r="Q252" s="139">
        <v>0</v>
      </c>
      <c r="R252" s="139">
        <v>0</v>
      </c>
      <c r="S252" s="139">
        <v>0</v>
      </c>
      <c r="T252" s="139">
        <v>0</v>
      </c>
      <c r="U252" s="139">
        <v>0</v>
      </c>
      <c r="V252" s="139">
        <v>0</v>
      </c>
      <c r="W252" s="139">
        <v>0</v>
      </c>
      <c r="X252" s="139">
        <v>0</v>
      </c>
      <c r="Y252" s="139">
        <v>0</v>
      </c>
      <c r="Z252" s="139">
        <v>0</v>
      </c>
      <c r="AA252" s="139">
        <v>541954000</v>
      </c>
      <c r="AB252" s="139">
        <v>0</v>
      </c>
      <c r="AC252" s="139">
        <v>0</v>
      </c>
      <c r="AD252" s="139">
        <v>0</v>
      </c>
      <c r="AE252" s="139">
        <v>541792000</v>
      </c>
      <c r="AF252" s="139">
        <v>0</v>
      </c>
      <c r="AG252" s="139">
        <v>0</v>
      </c>
      <c r="AH252" s="139">
        <v>0</v>
      </c>
      <c r="AI252" s="139">
        <v>162000</v>
      </c>
      <c r="AJ252" s="140" t="s">
        <v>794</v>
      </c>
      <c r="AK252" s="138">
        <v>11054029</v>
      </c>
      <c r="AL252" s="114"/>
      <c r="AM252" s="113"/>
    </row>
    <row r="253" spans="1:39" ht="15">
      <c r="A253" s="109" t="str">
        <f>INDEX('Tabel 3.1'!$C$9:$C$579,MATCH(AK253,'Tabel 3.1'!$IV$9:$IV$579,0))&amp;" - "&amp;INDEX('Tabel 3.1'!$D$9:$D$579,MATCH(AK253,'Tabel 3.1'!$IV$9:$IV$579,0))</f>
        <v>Nordea Invest Engros - Global High Yield</v>
      </c>
      <c r="B253" s="138">
        <v>201412</v>
      </c>
      <c r="C253" s="138">
        <v>11054</v>
      </c>
      <c r="D253" s="138">
        <v>30</v>
      </c>
      <c r="E253" s="139">
        <v>4264381000</v>
      </c>
      <c r="F253" s="139">
        <v>29863000</v>
      </c>
      <c r="G253" s="139">
        <v>29863000</v>
      </c>
      <c r="H253" s="139">
        <v>0</v>
      </c>
      <c r="I253" s="139">
        <v>4228663000</v>
      </c>
      <c r="J253" s="139">
        <v>0</v>
      </c>
      <c r="K253" s="139">
        <v>4193811000</v>
      </c>
      <c r="L253" s="139">
        <v>34851000</v>
      </c>
      <c r="M253" s="139">
        <v>0</v>
      </c>
      <c r="N253" s="139">
        <v>0</v>
      </c>
      <c r="O253" s="139">
        <v>0</v>
      </c>
      <c r="P253" s="139">
        <v>0</v>
      </c>
      <c r="Q253" s="139">
        <v>0</v>
      </c>
      <c r="R253" s="139">
        <v>0</v>
      </c>
      <c r="S253" s="139">
        <v>0</v>
      </c>
      <c r="T253" s="139">
        <v>0</v>
      </c>
      <c r="U253" s="139">
        <v>0</v>
      </c>
      <c r="V253" s="139">
        <v>5855000</v>
      </c>
      <c r="W253" s="139">
        <v>0</v>
      </c>
      <c r="X253" s="139">
        <v>5855000</v>
      </c>
      <c r="Y253" s="139">
        <v>0</v>
      </c>
      <c r="Z253" s="139">
        <v>0</v>
      </c>
      <c r="AA253" s="139">
        <v>4264381000</v>
      </c>
      <c r="AB253" s="139">
        <v>0</v>
      </c>
      <c r="AC253" s="139">
        <v>0</v>
      </c>
      <c r="AD253" s="139">
        <v>0</v>
      </c>
      <c r="AE253" s="139">
        <v>4207450000</v>
      </c>
      <c r="AF253" s="139">
        <v>52571000</v>
      </c>
      <c r="AG253" s="139">
        <v>0</v>
      </c>
      <c r="AH253" s="139">
        <v>52571000</v>
      </c>
      <c r="AI253" s="139">
        <v>4359000</v>
      </c>
      <c r="AJ253" s="140" t="s">
        <v>794</v>
      </c>
      <c r="AK253" s="138">
        <v>11054030</v>
      </c>
      <c r="AL253" s="114"/>
      <c r="AM253" s="113"/>
    </row>
    <row r="254" spans="1:39" ht="15">
      <c r="A254" s="109" t="str">
        <f>INDEX('Tabel 3.1'!$C$9:$C$579,MATCH(AK254,'Tabel 3.1'!$IV$9:$IV$579,0))&amp;" - "&amp;INDEX('Tabel 3.1'!$D$9:$D$579,MATCH(AK254,'Tabel 3.1'!$IV$9:$IV$579,0))</f>
        <v>Nordea Invest Engros - Emerging Market Bonds</v>
      </c>
      <c r="B254" s="138">
        <v>201412</v>
      </c>
      <c r="C254" s="138">
        <v>11054</v>
      </c>
      <c r="D254" s="138">
        <v>31</v>
      </c>
      <c r="E254" s="139">
        <v>1640108000</v>
      </c>
      <c r="F254" s="139">
        <v>23406000</v>
      </c>
      <c r="G254" s="139">
        <v>23406000</v>
      </c>
      <c r="H254" s="139">
        <v>0</v>
      </c>
      <c r="I254" s="139">
        <v>1608374000</v>
      </c>
      <c r="J254" s="139">
        <v>0</v>
      </c>
      <c r="K254" s="139">
        <v>1608374000</v>
      </c>
      <c r="L254" s="139">
        <v>0</v>
      </c>
      <c r="M254" s="139">
        <v>0</v>
      </c>
      <c r="N254" s="139">
        <v>0</v>
      </c>
      <c r="O254" s="139">
        <v>0</v>
      </c>
      <c r="P254" s="139">
        <v>0</v>
      </c>
      <c r="Q254" s="139">
        <v>0</v>
      </c>
      <c r="R254" s="139">
        <v>0</v>
      </c>
      <c r="S254" s="139">
        <v>0</v>
      </c>
      <c r="T254" s="139">
        <v>0</v>
      </c>
      <c r="U254" s="139">
        <v>0</v>
      </c>
      <c r="V254" s="139">
        <v>8328000</v>
      </c>
      <c r="W254" s="139">
        <v>0</v>
      </c>
      <c r="X254" s="139">
        <v>8328000</v>
      </c>
      <c r="Y254" s="139">
        <v>0</v>
      </c>
      <c r="Z254" s="139">
        <v>0</v>
      </c>
      <c r="AA254" s="139">
        <v>1640108000</v>
      </c>
      <c r="AB254" s="139">
        <v>0</v>
      </c>
      <c r="AC254" s="139">
        <v>0</v>
      </c>
      <c r="AD254" s="139">
        <v>0</v>
      </c>
      <c r="AE254" s="139">
        <v>1579608000</v>
      </c>
      <c r="AF254" s="139">
        <v>58313000</v>
      </c>
      <c r="AG254" s="139">
        <v>0</v>
      </c>
      <c r="AH254" s="139">
        <v>58313000</v>
      </c>
      <c r="AI254" s="139">
        <v>2187000</v>
      </c>
      <c r="AJ254" s="140" t="s">
        <v>794</v>
      </c>
      <c r="AK254" s="138">
        <v>11054031</v>
      </c>
      <c r="AL254" s="114"/>
      <c r="AM254" s="113"/>
    </row>
    <row r="255" spans="1:39" ht="15">
      <c r="A255" s="109" t="str">
        <f>INDEX('Tabel 3.1'!$C$9:$C$579,MATCH(AK255,'Tabel 3.1'!$IV$9:$IV$579,0))&amp;" - "&amp;INDEX('Tabel 3.1'!$D$9:$D$579,MATCH(AK255,'Tabel 3.1'!$IV$9:$IV$579,0))</f>
        <v>Nordea Invest Engros - Absolute Return Equities II - Etisk tilvalg</v>
      </c>
      <c r="B255" s="138">
        <v>201412</v>
      </c>
      <c r="C255" s="138">
        <v>11054</v>
      </c>
      <c r="D255" s="138">
        <v>40</v>
      </c>
      <c r="E255" s="139">
        <v>475203000</v>
      </c>
      <c r="F255" s="139">
        <v>5851000</v>
      </c>
      <c r="G255" s="139">
        <v>5851000</v>
      </c>
      <c r="H255" s="139">
        <v>0</v>
      </c>
      <c r="I255" s="139">
        <v>0</v>
      </c>
      <c r="J255" s="139">
        <v>0</v>
      </c>
      <c r="K255" s="139">
        <v>0</v>
      </c>
      <c r="L255" s="139">
        <v>0</v>
      </c>
      <c r="M255" s="139">
        <v>468103000</v>
      </c>
      <c r="N255" s="139">
        <v>0</v>
      </c>
      <c r="O255" s="139">
        <v>468103000</v>
      </c>
      <c r="P255" s="139">
        <v>0</v>
      </c>
      <c r="Q255" s="139">
        <v>0</v>
      </c>
      <c r="R255" s="139">
        <v>0</v>
      </c>
      <c r="S255" s="139">
        <v>0</v>
      </c>
      <c r="T255" s="139">
        <v>0</v>
      </c>
      <c r="U255" s="139">
        <v>0</v>
      </c>
      <c r="V255" s="139">
        <v>482000</v>
      </c>
      <c r="W255" s="139">
        <v>0</v>
      </c>
      <c r="X255" s="139">
        <v>482000</v>
      </c>
      <c r="Y255" s="139">
        <v>0</v>
      </c>
      <c r="Z255" s="139">
        <v>767000</v>
      </c>
      <c r="AA255" s="139">
        <v>475203000</v>
      </c>
      <c r="AB255" s="139">
        <v>0</v>
      </c>
      <c r="AC255" s="139">
        <v>0</v>
      </c>
      <c r="AD255" s="139">
        <v>0</v>
      </c>
      <c r="AE255" s="139">
        <v>470298000</v>
      </c>
      <c r="AF255" s="139">
        <v>4218000</v>
      </c>
      <c r="AG255" s="139">
        <v>0</v>
      </c>
      <c r="AH255" s="139">
        <v>4218000</v>
      </c>
      <c r="AI255" s="139">
        <v>687000</v>
      </c>
      <c r="AJ255" s="140" t="s">
        <v>794</v>
      </c>
      <c r="AK255" s="138">
        <v>11054040</v>
      </c>
      <c r="AL255" s="114"/>
      <c r="AM255" s="113"/>
    </row>
    <row r="256" spans="1:39" ht="15">
      <c r="A256" s="109" t="str">
        <f>INDEX('Tabel 3.1'!$C$9:$C$579,MATCH(AK256,'Tabel 3.1'!$IV$9:$IV$579,0))&amp;" - "&amp;INDEX('Tabel 3.1'!$D$9:$D$579,MATCH(AK256,'Tabel 3.1'!$IV$9:$IV$579,0))</f>
        <v>Nordea Invest Engros - Internationale aktier - Etisk tilvalg</v>
      </c>
      <c r="B256" s="138">
        <v>201412</v>
      </c>
      <c r="C256" s="138">
        <v>11054</v>
      </c>
      <c r="D256" s="138">
        <v>42</v>
      </c>
      <c r="E256" s="139">
        <v>130449000</v>
      </c>
      <c r="F256" s="139">
        <v>2143000</v>
      </c>
      <c r="G256" s="139">
        <v>2143000</v>
      </c>
      <c r="H256" s="139">
        <v>0</v>
      </c>
      <c r="I256" s="139">
        <v>0</v>
      </c>
      <c r="J256" s="139">
        <v>0</v>
      </c>
      <c r="K256" s="139">
        <v>0</v>
      </c>
      <c r="L256" s="139">
        <v>0</v>
      </c>
      <c r="M256" s="139">
        <v>127613000</v>
      </c>
      <c r="N256" s="139">
        <v>151000</v>
      </c>
      <c r="O256" s="139">
        <v>127462000</v>
      </c>
      <c r="P256" s="139">
        <v>0</v>
      </c>
      <c r="Q256" s="139">
        <v>0</v>
      </c>
      <c r="R256" s="139">
        <v>0</v>
      </c>
      <c r="S256" s="139">
        <v>0</v>
      </c>
      <c r="T256" s="139">
        <v>0</v>
      </c>
      <c r="U256" s="139">
        <v>0</v>
      </c>
      <c r="V256" s="139">
        <v>295000</v>
      </c>
      <c r="W256" s="139">
        <v>295000</v>
      </c>
      <c r="X256" s="139">
        <v>0</v>
      </c>
      <c r="Y256" s="139">
        <v>0</v>
      </c>
      <c r="Z256" s="139">
        <v>397000</v>
      </c>
      <c r="AA256" s="139">
        <v>130449000</v>
      </c>
      <c r="AB256" s="139">
        <v>0</v>
      </c>
      <c r="AC256" s="139">
        <v>0</v>
      </c>
      <c r="AD256" s="139">
        <v>0</v>
      </c>
      <c r="AE256" s="139">
        <v>130154000</v>
      </c>
      <c r="AF256" s="139">
        <v>0</v>
      </c>
      <c r="AG256" s="139">
        <v>0</v>
      </c>
      <c r="AH256" s="139">
        <v>0</v>
      </c>
      <c r="AI256" s="139">
        <v>295000</v>
      </c>
      <c r="AJ256" s="140" t="s">
        <v>794</v>
      </c>
      <c r="AK256" s="138">
        <v>11054042</v>
      </c>
      <c r="AL256" s="114"/>
      <c r="AM256" s="113"/>
    </row>
    <row r="257" spans="1:39" ht="15">
      <c r="A257" s="109" t="str">
        <f>INDEX('Tabel 3.1'!$C$9:$C$579,MATCH(AK257,'Tabel 3.1'!$IV$9:$IV$579,0))&amp;" - "&amp;INDEX('Tabel 3.1'!$D$9:$D$579,MATCH(AK257,'Tabel 3.1'!$IV$9:$IV$579,0))</f>
        <v>Nordea Invest Engros - Absolute Return Equities</v>
      </c>
      <c r="B257" s="138">
        <v>201412</v>
      </c>
      <c r="C257" s="138">
        <v>11054</v>
      </c>
      <c r="D257" s="138">
        <v>43</v>
      </c>
      <c r="E257" s="139">
        <v>543445000</v>
      </c>
      <c r="F257" s="139">
        <v>3565000</v>
      </c>
      <c r="G257" s="139">
        <v>3565000</v>
      </c>
      <c r="H257" s="139">
        <v>0</v>
      </c>
      <c r="I257" s="139">
        <v>0</v>
      </c>
      <c r="J257" s="139">
        <v>0</v>
      </c>
      <c r="K257" s="139">
        <v>0</v>
      </c>
      <c r="L257" s="139">
        <v>0</v>
      </c>
      <c r="M257" s="139">
        <v>333939000</v>
      </c>
      <c r="N257" s="139">
        <v>0</v>
      </c>
      <c r="O257" s="139">
        <v>333939000</v>
      </c>
      <c r="P257" s="139">
        <v>0</v>
      </c>
      <c r="Q257" s="139">
        <v>0</v>
      </c>
      <c r="R257" s="139">
        <v>0</v>
      </c>
      <c r="S257" s="139">
        <v>0</v>
      </c>
      <c r="T257" s="139">
        <v>0</v>
      </c>
      <c r="U257" s="139">
        <v>0</v>
      </c>
      <c r="V257" s="139">
        <v>463000</v>
      </c>
      <c r="W257" s="139">
        <v>0</v>
      </c>
      <c r="X257" s="139">
        <v>463000</v>
      </c>
      <c r="Y257" s="139">
        <v>0</v>
      </c>
      <c r="Z257" s="139">
        <v>205478000</v>
      </c>
      <c r="AA257" s="139">
        <v>543445000</v>
      </c>
      <c r="AB257" s="139">
        <v>203223000</v>
      </c>
      <c r="AC257" s="139">
        <v>203223000</v>
      </c>
      <c r="AD257" s="139">
        <v>0</v>
      </c>
      <c r="AE257" s="139">
        <v>331743000</v>
      </c>
      <c r="AF257" s="139">
        <v>8479000</v>
      </c>
      <c r="AG257" s="139">
        <v>0</v>
      </c>
      <c r="AH257" s="139">
        <v>8479000</v>
      </c>
      <c r="AI257" s="139">
        <v>0</v>
      </c>
      <c r="AJ257" s="140" t="s">
        <v>794</v>
      </c>
      <c r="AK257" s="138">
        <v>11054043</v>
      </c>
      <c r="AL257" s="114"/>
      <c r="AM257" s="113"/>
    </row>
    <row r="258" spans="1:39" ht="15">
      <c r="A258" s="109" t="str">
        <f>INDEX('Tabel 3.1'!$C$9:$C$579,MATCH(AK258,'Tabel 3.1'!$IV$9:$IV$579,0))&amp;" - "&amp;INDEX('Tabel 3.1'!$D$9:$D$579,MATCH(AK258,'Tabel 3.1'!$IV$9:$IV$579,0))</f>
        <v>Nordea Invest Engros - Internationale aktier</v>
      </c>
      <c r="B258" s="138">
        <v>201412</v>
      </c>
      <c r="C258" s="138">
        <v>11054</v>
      </c>
      <c r="D258" s="138">
        <v>44</v>
      </c>
      <c r="E258" s="139">
        <v>7355617000</v>
      </c>
      <c r="F258" s="139">
        <v>139885000</v>
      </c>
      <c r="G258" s="139">
        <v>139885000</v>
      </c>
      <c r="H258" s="139">
        <v>0</v>
      </c>
      <c r="I258" s="139">
        <v>0</v>
      </c>
      <c r="J258" s="139">
        <v>0</v>
      </c>
      <c r="K258" s="139">
        <v>0</v>
      </c>
      <c r="L258" s="139">
        <v>0</v>
      </c>
      <c r="M258" s="139">
        <v>7186866000</v>
      </c>
      <c r="N258" s="139">
        <v>7534000</v>
      </c>
      <c r="O258" s="139">
        <v>7179332000</v>
      </c>
      <c r="P258" s="139">
        <v>0</v>
      </c>
      <c r="Q258" s="139">
        <v>0</v>
      </c>
      <c r="R258" s="139">
        <v>0</v>
      </c>
      <c r="S258" s="139">
        <v>0</v>
      </c>
      <c r="T258" s="139">
        <v>0</v>
      </c>
      <c r="U258" s="139">
        <v>0</v>
      </c>
      <c r="V258" s="139">
        <v>17341000</v>
      </c>
      <c r="W258" s="139">
        <v>17341000</v>
      </c>
      <c r="X258" s="139">
        <v>0</v>
      </c>
      <c r="Y258" s="139">
        <v>0</v>
      </c>
      <c r="Z258" s="139">
        <v>11526000</v>
      </c>
      <c r="AA258" s="139">
        <v>7355617000</v>
      </c>
      <c r="AB258" s="139">
        <v>1000</v>
      </c>
      <c r="AC258" s="139">
        <v>1000</v>
      </c>
      <c r="AD258" s="139">
        <v>0</v>
      </c>
      <c r="AE258" s="139">
        <v>7346623000</v>
      </c>
      <c r="AF258" s="139">
        <v>0</v>
      </c>
      <c r="AG258" s="139">
        <v>0</v>
      </c>
      <c r="AH258" s="139">
        <v>0</v>
      </c>
      <c r="AI258" s="139">
        <v>8993000</v>
      </c>
      <c r="AJ258" s="140" t="s">
        <v>794</v>
      </c>
      <c r="AK258" s="138">
        <v>11054044</v>
      </c>
      <c r="AL258" s="114"/>
      <c r="AM258" s="113"/>
    </row>
    <row r="259" spans="1:39" ht="15">
      <c r="A259" s="109" t="str">
        <f>INDEX('Tabel 3.1'!$C$9:$C$579,MATCH(AK259,'Tabel 3.1'!$IV$9:$IV$579,0))&amp;" - "&amp;INDEX('Tabel 3.1'!$D$9:$D$579,MATCH(AK259,'Tabel 3.1'!$IV$9:$IV$579,0))</f>
        <v>Nordea Invest Engros - Europæiske aktier</v>
      </c>
      <c r="B259" s="138">
        <v>201412</v>
      </c>
      <c r="C259" s="138">
        <v>11054</v>
      </c>
      <c r="D259" s="138">
        <v>45</v>
      </c>
      <c r="E259" s="139">
        <v>352688000</v>
      </c>
      <c r="F259" s="139">
        <v>7937000</v>
      </c>
      <c r="G259" s="139">
        <v>7937000</v>
      </c>
      <c r="H259" s="139">
        <v>0</v>
      </c>
      <c r="I259" s="139">
        <v>0</v>
      </c>
      <c r="J259" s="139">
        <v>0</v>
      </c>
      <c r="K259" s="139">
        <v>0</v>
      </c>
      <c r="L259" s="139">
        <v>0</v>
      </c>
      <c r="M259" s="139">
        <v>343978000</v>
      </c>
      <c r="N259" s="139">
        <v>0</v>
      </c>
      <c r="O259" s="139">
        <v>343978000</v>
      </c>
      <c r="P259" s="139">
        <v>0</v>
      </c>
      <c r="Q259" s="139">
        <v>0</v>
      </c>
      <c r="R259" s="139">
        <v>0</v>
      </c>
      <c r="S259" s="139">
        <v>0</v>
      </c>
      <c r="T259" s="139">
        <v>0</v>
      </c>
      <c r="U259" s="139">
        <v>0</v>
      </c>
      <c r="V259" s="139">
        <v>0</v>
      </c>
      <c r="W259" s="139">
        <v>0</v>
      </c>
      <c r="X259" s="139">
        <v>0</v>
      </c>
      <c r="Y259" s="139">
        <v>0</v>
      </c>
      <c r="Z259" s="139">
        <v>773000</v>
      </c>
      <c r="AA259" s="139">
        <v>352688000</v>
      </c>
      <c r="AB259" s="139">
        <v>0</v>
      </c>
      <c r="AC259" s="139">
        <v>0</v>
      </c>
      <c r="AD259" s="139">
        <v>0</v>
      </c>
      <c r="AE259" s="139">
        <v>352235000</v>
      </c>
      <c r="AF259" s="139">
        <v>0</v>
      </c>
      <c r="AG259" s="139">
        <v>0</v>
      </c>
      <c r="AH259" s="139">
        <v>0</v>
      </c>
      <c r="AI259" s="139">
        <v>453000</v>
      </c>
      <c r="AJ259" s="140" t="s">
        <v>794</v>
      </c>
      <c r="AK259" s="138">
        <v>11054045</v>
      </c>
      <c r="AL259" s="114"/>
      <c r="AM259" s="113"/>
    </row>
    <row r="260" spans="1:39" ht="15">
      <c r="A260" s="109" t="str">
        <f>INDEX('Tabel 3.1'!$C$9:$C$579,MATCH(AK260,'Tabel 3.1'!$IV$9:$IV$579,0))&amp;" - "&amp;INDEX('Tabel 3.1'!$D$9:$D$579,MATCH(AK260,'Tabel 3.1'!$IV$9:$IV$579,0))</f>
        <v>Nordea Invest Engros - Absolute Return Equities II</v>
      </c>
      <c r="B260" s="138">
        <v>201412</v>
      </c>
      <c r="C260" s="138">
        <v>11054</v>
      </c>
      <c r="D260" s="138">
        <v>48</v>
      </c>
      <c r="E260" s="139">
        <v>7368399000</v>
      </c>
      <c r="F260" s="139">
        <v>112505000</v>
      </c>
      <c r="G260" s="139">
        <v>112505000</v>
      </c>
      <c r="H260" s="139">
        <v>0</v>
      </c>
      <c r="I260" s="139">
        <v>0</v>
      </c>
      <c r="J260" s="139">
        <v>0</v>
      </c>
      <c r="K260" s="139">
        <v>0</v>
      </c>
      <c r="L260" s="139">
        <v>0</v>
      </c>
      <c r="M260" s="139">
        <v>7245264000</v>
      </c>
      <c r="N260" s="139">
        <v>0</v>
      </c>
      <c r="O260" s="139">
        <v>7245264000</v>
      </c>
      <c r="P260" s="139">
        <v>0</v>
      </c>
      <c r="Q260" s="139">
        <v>0</v>
      </c>
      <c r="R260" s="139">
        <v>0</v>
      </c>
      <c r="S260" s="139">
        <v>0</v>
      </c>
      <c r="T260" s="139">
        <v>0</v>
      </c>
      <c r="U260" s="139">
        <v>0</v>
      </c>
      <c r="V260" s="139">
        <v>0</v>
      </c>
      <c r="W260" s="139">
        <v>0</v>
      </c>
      <c r="X260" s="139">
        <v>0</v>
      </c>
      <c r="Y260" s="139">
        <v>0</v>
      </c>
      <c r="Z260" s="139">
        <v>10629000</v>
      </c>
      <c r="AA260" s="139">
        <v>7368399000</v>
      </c>
      <c r="AB260" s="139">
        <v>1000</v>
      </c>
      <c r="AC260" s="139">
        <v>1000</v>
      </c>
      <c r="AD260" s="139">
        <v>0</v>
      </c>
      <c r="AE260" s="139">
        <v>7294154000</v>
      </c>
      <c r="AF260" s="139">
        <v>63755000</v>
      </c>
      <c r="AG260" s="139">
        <v>0</v>
      </c>
      <c r="AH260" s="139">
        <v>63755000</v>
      </c>
      <c r="AI260" s="139">
        <v>10490000</v>
      </c>
      <c r="AJ260" s="140" t="s">
        <v>794</v>
      </c>
      <c r="AK260" s="138">
        <v>11054048</v>
      </c>
      <c r="AL260" s="114"/>
      <c r="AM260" s="113"/>
    </row>
    <row r="261" spans="1:39" ht="15">
      <c r="A261" s="109" t="str">
        <f>INDEX('Tabel 3.1'!$C$9:$C$579,MATCH(AK261,'Tabel 3.1'!$IV$9:$IV$579,0))&amp;" - "&amp;INDEX('Tabel 3.1'!$D$9:$D$579,MATCH(AK261,'Tabel 3.1'!$IV$9:$IV$579,0))</f>
        <v>Nordea Invest Engros - Korte obligationer</v>
      </c>
      <c r="B261" s="138">
        <v>201412</v>
      </c>
      <c r="C261" s="138">
        <v>11054</v>
      </c>
      <c r="D261" s="138">
        <v>49</v>
      </c>
      <c r="E261" s="139">
        <v>550672000</v>
      </c>
      <c r="F261" s="139">
        <v>1648000</v>
      </c>
      <c r="G261" s="139">
        <v>1648000</v>
      </c>
      <c r="H261" s="139">
        <v>0</v>
      </c>
      <c r="I261" s="139">
        <v>549023000</v>
      </c>
      <c r="J261" s="139">
        <v>544978000</v>
      </c>
      <c r="K261" s="139">
        <v>4045000</v>
      </c>
      <c r="L261" s="139">
        <v>0</v>
      </c>
      <c r="M261" s="139">
        <v>0</v>
      </c>
      <c r="N261" s="139">
        <v>0</v>
      </c>
      <c r="O261" s="139">
        <v>0</v>
      </c>
      <c r="P261" s="139">
        <v>0</v>
      </c>
      <c r="Q261" s="139">
        <v>0</v>
      </c>
      <c r="R261" s="139">
        <v>0</v>
      </c>
      <c r="S261" s="139">
        <v>0</v>
      </c>
      <c r="T261" s="139">
        <v>0</v>
      </c>
      <c r="U261" s="139">
        <v>0</v>
      </c>
      <c r="V261" s="139">
        <v>0</v>
      </c>
      <c r="W261" s="139">
        <v>0</v>
      </c>
      <c r="X261" s="139">
        <v>0</v>
      </c>
      <c r="Y261" s="139">
        <v>0</v>
      </c>
      <c r="Z261" s="139">
        <v>0</v>
      </c>
      <c r="AA261" s="139">
        <v>550672000</v>
      </c>
      <c r="AB261" s="139">
        <v>0</v>
      </c>
      <c r="AC261" s="139">
        <v>0</v>
      </c>
      <c r="AD261" s="139">
        <v>0</v>
      </c>
      <c r="AE261" s="139">
        <v>550287000</v>
      </c>
      <c r="AF261" s="139">
        <v>0</v>
      </c>
      <c r="AG261" s="139">
        <v>0</v>
      </c>
      <c r="AH261" s="139">
        <v>0</v>
      </c>
      <c r="AI261" s="139">
        <v>385000</v>
      </c>
      <c r="AJ261" s="140" t="s">
        <v>794</v>
      </c>
      <c r="AK261" s="138">
        <v>11054049</v>
      </c>
      <c r="AL261" s="114"/>
      <c r="AM261" s="113"/>
    </row>
    <row r="262" spans="1:39" ht="15">
      <c r="A262" s="109" t="str">
        <f>INDEX('Tabel 3.1'!$C$9:$C$579,MATCH(AK262,'Tabel 3.1'!$IV$9:$IV$579,0))&amp;" - "&amp;INDEX('Tabel 3.1'!$D$9:$D$579,MATCH(AK262,'Tabel 3.1'!$IV$9:$IV$579,0))</f>
        <v>Nordea Invest Engros - Mellemlange obligationer</v>
      </c>
      <c r="B262" s="138">
        <v>201412</v>
      </c>
      <c r="C262" s="138">
        <v>11054</v>
      </c>
      <c r="D262" s="138">
        <v>50</v>
      </c>
      <c r="E262" s="139">
        <v>1909034000</v>
      </c>
      <c r="F262" s="139">
        <v>26774000</v>
      </c>
      <c r="G262" s="139">
        <v>26774000</v>
      </c>
      <c r="H262" s="139">
        <v>0</v>
      </c>
      <c r="I262" s="139">
        <v>1847260000</v>
      </c>
      <c r="J262" s="139">
        <v>1744561000</v>
      </c>
      <c r="K262" s="139">
        <v>102699000</v>
      </c>
      <c r="L262" s="139">
        <v>0</v>
      </c>
      <c r="M262" s="139">
        <v>0</v>
      </c>
      <c r="N262" s="139">
        <v>0</v>
      </c>
      <c r="O262" s="139">
        <v>0</v>
      </c>
      <c r="P262" s="139">
        <v>0</v>
      </c>
      <c r="Q262" s="139">
        <v>0</v>
      </c>
      <c r="R262" s="139">
        <v>0</v>
      </c>
      <c r="S262" s="139">
        <v>0</v>
      </c>
      <c r="T262" s="139">
        <v>0</v>
      </c>
      <c r="U262" s="139">
        <v>0</v>
      </c>
      <c r="V262" s="139">
        <v>0</v>
      </c>
      <c r="W262" s="139">
        <v>0</v>
      </c>
      <c r="X262" s="139">
        <v>0</v>
      </c>
      <c r="Y262" s="139">
        <v>0</v>
      </c>
      <c r="Z262" s="139">
        <v>35000000</v>
      </c>
      <c r="AA262" s="139">
        <v>1909034000</v>
      </c>
      <c r="AB262" s="139">
        <v>0</v>
      </c>
      <c r="AC262" s="139">
        <v>0</v>
      </c>
      <c r="AD262" s="139">
        <v>0</v>
      </c>
      <c r="AE262" s="139">
        <v>1851679000</v>
      </c>
      <c r="AF262" s="139">
        <v>92000</v>
      </c>
      <c r="AG262" s="139">
        <v>0</v>
      </c>
      <c r="AH262" s="139">
        <v>92000</v>
      </c>
      <c r="AI262" s="139">
        <v>57264000</v>
      </c>
      <c r="AJ262" s="140" t="s">
        <v>794</v>
      </c>
      <c r="AK262" s="138">
        <v>11054050</v>
      </c>
      <c r="AL262" s="114"/>
      <c r="AM262" s="113"/>
    </row>
    <row r="263" spans="1:39" ht="15">
      <c r="A263" s="109" t="str">
        <f>INDEX('Tabel 3.1'!$C$9:$C$579,MATCH(AK263,'Tabel 3.1'!$IV$9:$IV$579,0))&amp;" - "&amp;INDEX('Tabel 3.1'!$D$9:$D$579,MATCH(AK263,'Tabel 3.1'!$IV$9:$IV$579,0))</f>
        <v>Nordea Invest Engros - Euro Investment Grade</v>
      </c>
      <c r="B263" s="138">
        <v>201412</v>
      </c>
      <c r="C263" s="138">
        <v>11054</v>
      </c>
      <c r="D263" s="138">
        <v>51</v>
      </c>
      <c r="E263" s="139">
        <v>378279000</v>
      </c>
      <c r="F263" s="139">
        <v>7356000</v>
      </c>
      <c r="G263" s="139">
        <v>7356000</v>
      </c>
      <c r="H263" s="139">
        <v>0</v>
      </c>
      <c r="I263" s="139">
        <v>370923000</v>
      </c>
      <c r="J263" s="139">
        <v>16741000</v>
      </c>
      <c r="K263" s="139">
        <v>354183000</v>
      </c>
      <c r="L263" s="139">
        <v>0</v>
      </c>
      <c r="M263" s="139">
        <v>0</v>
      </c>
      <c r="N263" s="139">
        <v>0</v>
      </c>
      <c r="O263" s="139">
        <v>0</v>
      </c>
      <c r="P263" s="139">
        <v>0</v>
      </c>
      <c r="Q263" s="139">
        <v>0</v>
      </c>
      <c r="R263" s="139">
        <v>0</v>
      </c>
      <c r="S263" s="139">
        <v>0</v>
      </c>
      <c r="T263" s="139">
        <v>0</v>
      </c>
      <c r="U263" s="139">
        <v>0</v>
      </c>
      <c r="V263" s="139">
        <v>0</v>
      </c>
      <c r="W263" s="139">
        <v>0</v>
      </c>
      <c r="X263" s="139">
        <v>0</v>
      </c>
      <c r="Y263" s="139">
        <v>0</v>
      </c>
      <c r="Z263" s="139">
        <v>0</v>
      </c>
      <c r="AA263" s="139">
        <v>378279000</v>
      </c>
      <c r="AB263" s="139">
        <v>0</v>
      </c>
      <c r="AC263" s="139">
        <v>0</v>
      </c>
      <c r="AD263" s="139">
        <v>0</v>
      </c>
      <c r="AE263" s="139">
        <v>377925000</v>
      </c>
      <c r="AF263" s="139">
        <v>0</v>
      </c>
      <c r="AG263" s="139">
        <v>0</v>
      </c>
      <c r="AH263" s="139">
        <v>0</v>
      </c>
      <c r="AI263" s="139">
        <v>354000</v>
      </c>
      <c r="AJ263" s="140" t="s">
        <v>794</v>
      </c>
      <c r="AK263" s="138">
        <v>11054051</v>
      </c>
      <c r="AL263" s="114"/>
      <c r="AM263" s="113"/>
    </row>
    <row r="264" spans="1:39" ht="15">
      <c r="A264" s="109" t="str">
        <f>INDEX('Tabel 3.1'!$C$9:$C$579,MATCH(AK264,'Tabel 3.1'!$IV$9:$IV$579,0))&amp;" - "&amp;INDEX('Tabel 3.1'!$D$9:$D$579,MATCH(AK264,'Tabel 3.1'!$IV$9:$IV$579,0))</f>
        <v>Nordea Invest Engros - Corporate Bonds</v>
      </c>
      <c r="B264" s="138">
        <v>201412</v>
      </c>
      <c r="C264" s="138">
        <v>11054</v>
      </c>
      <c r="D264" s="138">
        <v>52</v>
      </c>
      <c r="E264" s="139">
        <v>2380181000</v>
      </c>
      <c r="F264" s="139">
        <v>38985000</v>
      </c>
      <c r="G264" s="139">
        <v>38985000</v>
      </c>
      <c r="H264" s="139">
        <v>0</v>
      </c>
      <c r="I264" s="139">
        <v>2341098000</v>
      </c>
      <c r="J264" s="139">
        <v>158810000</v>
      </c>
      <c r="K264" s="139">
        <v>2182288000</v>
      </c>
      <c r="L264" s="139">
        <v>0</v>
      </c>
      <c r="M264" s="139">
        <v>0</v>
      </c>
      <c r="N264" s="139">
        <v>0</v>
      </c>
      <c r="O264" s="139">
        <v>0</v>
      </c>
      <c r="P264" s="139">
        <v>0</v>
      </c>
      <c r="Q264" s="139">
        <v>0</v>
      </c>
      <c r="R264" s="139">
        <v>0</v>
      </c>
      <c r="S264" s="139">
        <v>0</v>
      </c>
      <c r="T264" s="139">
        <v>0</v>
      </c>
      <c r="U264" s="139">
        <v>0</v>
      </c>
      <c r="V264" s="139">
        <v>0</v>
      </c>
      <c r="W264" s="139">
        <v>0</v>
      </c>
      <c r="X264" s="139">
        <v>0</v>
      </c>
      <c r="Y264" s="139">
        <v>0</v>
      </c>
      <c r="Z264" s="139">
        <v>98000</v>
      </c>
      <c r="AA264" s="139">
        <v>2380181000</v>
      </c>
      <c r="AB264" s="139">
        <v>0</v>
      </c>
      <c r="AC264" s="139">
        <v>0</v>
      </c>
      <c r="AD264" s="139">
        <v>0</v>
      </c>
      <c r="AE264" s="139">
        <v>2376712000</v>
      </c>
      <c r="AF264" s="139">
        <v>0</v>
      </c>
      <c r="AG264" s="139">
        <v>0</v>
      </c>
      <c r="AH264" s="139">
        <v>0</v>
      </c>
      <c r="AI264" s="139">
        <v>3469000</v>
      </c>
      <c r="AJ264" s="140" t="s">
        <v>794</v>
      </c>
      <c r="AK264" s="138">
        <v>11054052</v>
      </c>
      <c r="AL264" s="114"/>
      <c r="AM264" s="113"/>
    </row>
    <row r="265" spans="1:39" ht="15">
      <c r="A265" s="109" t="str">
        <f>INDEX('Tabel 3.1'!$C$9:$C$579,MATCH(AK265,'Tabel 3.1'!$IV$9:$IV$579,0))&amp;" - "&amp;INDEX('Tabel 3.1'!$D$9:$D$579,MATCH(AK265,'Tabel 3.1'!$IV$9:$IV$579,0))</f>
        <v>Nordea Invest Engros - Nordea Invest Obligationer</v>
      </c>
      <c r="B265" s="138">
        <v>201412</v>
      </c>
      <c r="C265" s="138">
        <v>11054</v>
      </c>
      <c r="D265" s="138">
        <v>53</v>
      </c>
      <c r="E265" s="139">
        <v>75679000</v>
      </c>
      <c r="F265" s="139">
        <v>141000</v>
      </c>
      <c r="G265" s="139">
        <v>141000</v>
      </c>
      <c r="H265" s="139">
        <v>0</v>
      </c>
      <c r="I265" s="139">
        <v>75538000</v>
      </c>
      <c r="J265" s="139">
        <v>69345000</v>
      </c>
      <c r="K265" s="139">
        <v>6193000</v>
      </c>
      <c r="L265" s="139">
        <v>0</v>
      </c>
      <c r="M265" s="139">
        <v>0</v>
      </c>
      <c r="N265" s="139">
        <v>0</v>
      </c>
      <c r="O265" s="139">
        <v>0</v>
      </c>
      <c r="P265" s="139">
        <v>0</v>
      </c>
      <c r="Q265" s="139">
        <v>0</v>
      </c>
      <c r="R265" s="139">
        <v>0</v>
      </c>
      <c r="S265" s="139">
        <v>0</v>
      </c>
      <c r="T265" s="139">
        <v>0</v>
      </c>
      <c r="U265" s="139">
        <v>0</v>
      </c>
      <c r="V265" s="139">
        <v>0</v>
      </c>
      <c r="W265" s="139">
        <v>0</v>
      </c>
      <c r="X265" s="139">
        <v>0</v>
      </c>
      <c r="Y265" s="139">
        <v>0</v>
      </c>
      <c r="Z265" s="139">
        <v>0</v>
      </c>
      <c r="AA265" s="139">
        <v>75679000</v>
      </c>
      <c r="AB265" s="139">
        <v>0</v>
      </c>
      <c r="AC265" s="139">
        <v>0</v>
      </c>
      <c r="AD265" s="139">
        <v>0</v>
      </c>
      <c r="AE265" s="139">
        <v>75639000</v>
      </c>
      <c r="AF265" s="139">
        <v>0</v>
      </c>
      <c r="AG265" s="139">
        <v>0</v>
      </c>
      <c r="AH265" s="139">
        <v>0</v>
      </c>
      <c r="AI265" s="139">
        <v>40000</v>
      </c>
      <c r="AJ265" s="140" t="s">
        <v>794</v>
      </c>
      <c r="AK265" s="138">
        <v>11054053</v>
      </c>
      <c r="AL265" s="114"/>
      <c r="AM265" s="113"/>
    </row>
    <row r="266" spans="1:39" ht="15">
      <c r="A266" s="109" t="str">
        <f>INDEX('Tabel 3.1'!$C$9:$C$579,MATCH(AK266,'Tabel 3.1'!$IV$9:$IV$579,0))&amp;" - "&amp;INDEX('Tabel 3.1'!$D$9:$D$579,MATCH(AK266,'Tabel 3.1'!$IV$9:$IV$579,0))</f>
        <v>Carnegie WorldWide - Globale Aktier</v>
      </c>
      <c r="B266" s="138">
        <v>201412</v>
      </c>
      <c r="C266" s="138">
        <v>11057</v>
      </c>
      <c r="D266" s="138">
        <v>1</v>
      </c>
      <c r="E266" s="139">
        <v>4028200000</v>
      </c>
      <c r="F266" s="139">
        <v>10579000</v>
      </c>
      <c r="G266" s="139">
        <v>10579000</v>
      </c>
      <c r="H266" s="139">
        <v>0</v>
      </c>
      <c r="I266" s="139">
        <v>0</v>
      </c>
      <c r="J266" s="139">
        <v>0</v>
      </c>
      <c r="K266" s="139">
        <v>0</v>
      </c>
      <c r="L266" s="139">
        <v>0</v>
      </c>
      <c r="M266" s="139">
        <v>4010956000</v>
      </c>
      <c r="N266" s="139">
        <v>124176000</v>
      </c>
      <c r="O266" s="139">
        <v>3886780000</v>
      </c>
      <c r="P266" s="139">
        <v>0</v>
      </c>
      <c r="Q266" s="139">
        <v>0</v>
      </c>
      <c r="R266" s="139">
        <v>0</v>
      </c>
      <c r="S266" s="139">
        <v>0</v>
      </c>
      <c r="T266" s="139">
        <v>0</v>
      </c>
      <c r="U266" s="139">
        <v>0</v>
      </c>
      <c r="V266" s="139">
        <v>0</v>
      </c>
      <c r="W266" s="139">
        <v>0</v>
      </c>
      <c r="X266" s="139">
        <v>0</v>
      </c>
      <c r="Y266" s="139">
        <v>0</v>
      </c>
      <c r="Z266" s="139">
        <v>6665000</v>
      </c>
      <c r="AA266" s="139">
        <v>4028200000</v>
      </c>
      <c r="AB266" s="139">
        <v>0</v>
      </c>
      <c r="AC266" s="139">
        <v>0</v>
      </c>
      <c r="AD266" s="139">
        <v>0</v>
      </c>
      <c r="AE266" s="139">
        <v>4021625000</v>
      </c>
      <c r="AF266" s="139">
        <v>0</v>
      </c>
      <c r="AG266" s="139">
        <v>0</v>
      </c>
      <c r="AH266" s="139">
        <v>0</v>
      </c>
      <c r="AI266" s="139">
        <v>6575000</v>
      </c>
      <c r="AJ266" s="140" t="s">
        <v>794</v>
      </c>
      <c r="AK266" s="138">
        <v>11057001</v>
      </c>
      <c r="AL266" s="114"/>
      <c r="AM266" s="113"/>
    </row>
    <row r="267" spans="1:39" ht="15">
      <c r="A267" s="109" t="str">
        <f>INDEX('Tabel 3.1'!$C$9:$C$579,MATCH(AK267,'Tabel 3.1'!$IV$9:$IV$579,0))&amp;" - "&amp;INDEX('Tabel 3.1'!$D$9:$D$579,MATCH(AK267,'Tabel 3.1'!$IV$9:$IV$579,0))</f>
        <v>Carnegie WorldWide - Danske Aktier</v>
      </c>
      <c r="B267" s="138">
        <v>201412</v>
      </c>
      <c r="C267" s="138">
        <v>11057</v>
      </c>
      <c r="D267" s="138">
        <v>2</v>
      </c>
      <c r="E267" s="139">
        <v>704997000</v>
      </c>
      <c r="F267" s="139">
        <v>33235000</v>
      </c>
      <c r="G267" s="139">
        <v>33235000</v>
      </c>
      <c r="H267" s="139">
        <v>0</v>
      </c>
      <c r="I267" s="139">
        <v>0</v>
      </c>
      <c r="J267" s="139">
        <v>0</v>
      </c>
      <c r="K267" s="139">
        <v>0</v>
      </c>
      <c r="L267" s="139">
        <v>0</v>
      </c>
      <c r="M267" s="139">
        <v>671367000</v>
      </c>
      <c r="N267" s="139">
        <v>625688000</v>
      </c>
      <c r="O267" s="139">
        <v>45679000</v>
      </c>
      <c r="P267" s="139">
        <v>0</v>
      </c>
      <c r="Q267" s="139">
        <v>0</v>
      </c>
      <c r="R267" s="139">
        <v>0</v>
      </c>
      <c r="S267" s="139">
        <v>0</v>
      </c>
      <c r="T267" s="139">
        <v>0</v>
      </c>
      <c r="U267" s="139">
        <v>0</v>
      </c>
      <c r="V267" s="139">
        <v>0</v>
      </c>
      <c r="W267" s="139">
        <v>0</v>
      </c>
      <c r="X267" s="139">
        <v>0</v>
      </c>
      <c r="Y267" s="139">
        <v>0</v>
      </c>
      <c r="Z267" s="139">
        <v>395000</v>
      </c>
      <c r="AA267" s="139">
        <v>704997000</v>
      </c>
      <c r="AB267" s="139">
        <v>0</v>
      </c>
      <c r="AC267" s="139">
        <v>0</v>
      </c>
      <c r="AD267" s="139">
        <v>0</v>
      </c>
      <c r="AE267" s="139">
        <v>703828000</v>
      </c>
      <c r="AF267" s="139">
        <v>0</v>
      </c>
      <c r="AG267" s="139">
        <v>0</v>
      </c>
      <c r="AH267" s="139">
        <v>0</v>
      </c>
      <c r="AI267" s="139">
        <v>1169000</v>
      </c>
      <c r="AJ267" s="140" t="s">
        <v>794</v>
      </c>
      <c r="AK267" s="138">
        <v>11057002</v>
      </c>
      <c r="AL267" s="114"/>
      <c r="AM267" s="113"/>
    </row>
    <row r="268" spans="1:39" ht="15">
      <c r="A268" s="109" t="str">
        <f>INDEX('Tabel 3.1'!$C$9:$C$579,MATCH(AK268,'Tabel 3.1'!$IV$9:$IV$579,0))&amp;" - "&amp;INDEX('Tabel 3.1'!$D$9:$D$579,MATCH(AK268,'Tabel 3.1'!$IV$9:$IV$579,0))</f>
        <v>Carnegie WorldWide - Emerging Markets</v>
      </c>
      <c r="B268" s="138">
        <v>201412</v>
      </c>
      <c r="C268" s="138">
        <v>11057</v>
      </c>
      <c r="D268" s="138">
        <v>5</v>
      </c>
      <c r="E268" s="139">
        <v>48209000</v>
      </c>
      <c r="F268" s="139">
        <v>515000</v>
      </c>
      <c r="G268" s="139">
        <v>515000</v>
      </c>
      <c r="H268" s="139">
        <v>0</v>
      </c>
      <c r="I268" s="139">
        <v>0</v>
      </c>
      <c r="J268" s="139">
        <v>0</v>
      </c>
      <c r="K268" s="139">
        <v>0</v>
      </c>
      <c r="L268" s="139">
        <v>0</v>
      </c>
      <c r="M268" s="139">
        <v>47582000</v>
      </c>
      <c r="N268" s="139">
        <v>2160000</v>
      </c>
      <c r="O268" s="139">
        <v>45422000</v>
      </c>
      <c r="P268" s="139">
        <v>0</v>
      </c>
      <c r="Q268" s="139">
        <v>0</v>
      </c>
      <c r="R268" s="139">
        <v>0</v>
      </c>
      <c r="S268" s="139">
        <v>0</v>
      </c>
      <c r="T268" s="139">
        <v>0</v>
      </c>
      <c r="U268" s="139">
        <v>0</v>
      </c>
      <c r="V268" s="139">
        <v>0</v>
      </c>
      <c r="W268" s="139">
        <v>0</v>
      </c>
      <c r="X268" s="139">
        <v>0</v>
      </c>
      <c r="Y268" s="139">
        <v>0</v>
      </c>
      <c r="Z268" s="139">
        <v>112000</v>
      </c>
      <c r="AA268" s="139">
        <v>48209000</v>
      </c>
      <c r="AB268" s="139">
        <v>0</v>
      </c>
      <c r="AC268" s="139">
        <v>0</v>
      </c>
      <c r="AD268" s="139">
        <v>0</v>
      </c>
      <c r="AE268" s="139">
        <v>48041000</v>
      </c>
      <c r="AF268" s="139">
        <v>0</v>
      </c>
      <c r="AG268" s="139">
        <v>0</v>
      </c>
      <c r="AH268" s="139">
        <v>0</v>
      </c>
      <c r="AI268" s="139">
        <v>168000</v>
      </c>
      <c r="AJ268" s="140" t="s">
        <v>794</v>
      </c>
      <c r="AK268" s="138">
        <v>11057005</v>
      </c>
      <c r="AL268" s="114"/>
      <c r="AM268" s="113"/>
    </row>
    <row r="269" spans="1:39" ht="15">
      <c r="A269" s="109" t="str">
        <f>INDEX('Tabel 3.1'!$C$9:$C$579,MATCH(AK269,'Tabel 3.1'!$IV$9:$IV$579,0))&amp;" - "&amp;INDEX('Tabel 3.1'!$D$9:$D$579,MATCH(AK269,'Tabel 3.1'!$IV$9:$IV$579,0))</f>
        <v>Carnegie WorldWide - Globale Aktier Stabil</v>
      </c>
      <c r="B269" s="138">
        <v>201412</v>
      </c>
      <c r="C269" s="138">
        <v>11057</v>
      </c>
      <c r="D269" s="138">
        <v>6</v>
      </c>
      <c r="E269" s="139">
        <v>77042000</v>
      </c>
      <c r="F269" s="139">
        <v>2935000</v>
      </c>
      <c r="G269" s="139">
        <v>2935000</v>
      </c>
      <c r="H269" s="139">
        <v>0</v>
      </c>
      <c r="I269" s="139">
        <v>0</v>
      </c>
      <c r="J269" s="139">
        <v>0</v>
      </c>
      <c r="K269" s="139">
        <v>0</v>
      </c>
      <c r="L269" s="139">
        <v>0</v>
      </c>
      <c r="M269" s="139">
        <v>73612000</v>
      </c>
      <c r="N269" s="139">
        <v>1184000</v>
      </c>
      <c r="O269" s="139">
        <v>72428000</v>
      </c>
      <c r="P269" s="139">
        <v>0</v>
      </c>
      <c r="Q269" s="139">
        <v>0</v>
      </c>
      <c r="R269" s="139">
        <v>0</v>
      </c>
      <c r="S269" s="139">
        <v>0</v>
      </c>
      <c r="T269" s="139">
        <v>0</v>
      </c>
      <c r="U269" s="139">
        <v>0</v>
      </c>
      <c r="V269" s="139">
        <v>0</v>
      </c>
      <c r="W269" s="139">
        <v>0</v>
      </c>
      <c r="X269" s="139">
        <v>0</v>
      </c>
      <c r="Y269" s="139">
        <v>0</v>
      </c>
      <c r="Z269" s="139">
        <v>495000</v>
      </c>
      <c r="AA269" s="139">
        <v>77042000</v>
      </c>
      <c r="AB269" s="139">
        <v>0</v>
      </c>
      <c r="AC269" s="139">
        <v>0</v>
      </c>
      <c r="AD269" s="139">
        <v>0</v>
      </c>
      <c r="AE269" s="139">
        <v>76901000</v>
      </c>
      <c r="AF269" s="139">
        <v>0</v>
      </c>
      <c r="AG269" s="139">
        <v>0</v>
      </c>
      <c r="AH269" s="139">
        <v>0</v>
      </c>
      <c r="AI269" s="139">
        <v>141000</v>
      </c>
      <c r="AJ269" s="140" t="s">
        <v>794</v>
      </c>
      <c r="AK269" s="138">
        <v>11057006</v>
      </c>
      <c r="AL269" s="114"/>
      <c r="AM269" s="113"/>
    </row>
    <row r="270" spans="1:39" ht="15">
      <c r="A270" s="109" t="str">
        <f>INDEX('Tabel 3.1'!$C$9:$C$579,MATCH(AK270,'Tabel 3.1'!$IV$9:$IV$579,0))&amp;" - "&amp;INDEX('Tabel 3.1'!$D$9:$D$579,MATCH(AK270,'Tabel 3.1'!$IV$9:$IV$579,0))</f>
        <v>Carnegie WorldWide - Asien</v>
      </c>
      <c r="B270" s="138">
        <v>201412</v>
      </c>
      <c r="C270" s="138">
        <v>11057</v>
      </c>
      <c r="D270" s="138">
        <v>8</v>
      </c>
      <c r="E270" s="139">
        <v>474184000</v>
      </c>
      <c r="F270" s="139">
        <v>10976000</v>
      </c>
      <c r="G270" s="139">
        <v>10976000</v>
      </c>
      <c r="H270" s="139">
        <v>0</v>
      </c>
      <c r="I270" s="139">
        <v>0</v>
      </c>
      <c r="J270" s="139">
        <v>0</v>
      </c>
      <c r="K270" s="139">
        <v>0</v>
      </c>
      <c r="L270" s="139">
        <v>0</v>
      </c>
      <c r="M270" s="139">
        <v>463208000</v>
      </c>
      <c r="N270" s="139">
        <v>0</v>
      </c>
      <c r="O270" s="139">
        <v>463208000</v>
      </c>
      <c r="P270" s="139">
        <v>0</v>
      </c>
      <c r="Q270" s="139">
        <v>0</v>
      </c>
      <c r="R270" s="139">
        <v>0</v>
      </c>
      <c r="S270" s="139">
        <v>0</v>
      </c>
      <c r="T270" s="139">
        <v>0</v>
      </c>
      <c r="U270" s="139">
        <v>0</v>
      </c>
      <c r="V270" s="139">
        <v>0</v>
      </c>
      <c r="W270" s="139">
        <v>0</v>
      </c>
      <c r="X270" s="139">
        <v>0</v>
      </c>
      <c r="Y270" s="139">
        <v>0</v>
      </c>
      <c r="Z270" s="139">
        <v>0</v>
      </c>
      <c r="AA270" s="139">
        <v>474184000</v>
      </c>
      <c r="AB270" s="139">
        <v>0</v>
      </c>
      <c r="AC270" s="139">
        <v>0</v>
      </c>
      <c r="AD270" s="139">
        <v>0</v>
      </c>
      <c r="AE270" s="139">
        <v>473177000</v>
      </c>
      <c r="AF270" s="139">
        <v>0</v>
      </c>
      <c r="AG270" s="139">
        <v>0</v>
      </c>
      <c r="AH270" s="139">
        <v>0</v>
      </c>
      <c r="AI270" s="139">
        <v>1007000</v>
      </c>
      <c r="AJ270" s="140" t="s">
        <v>794</v>
      </c>
      <c r="AK270" s="138">
        <v>11057008</v>
      </c>
      <c r="AL270" s="114"/>
      <c r="AM270" s="113"/>
    </row>
    <row r="271" spans="1:39" ht="15">
      <c r="A271" s="109" t="str">
        <f>INDEX('Tabel 3.1'!$C$9:$C$579,MATCH(AK271,'Tabel 3.1'!$IV$9:$IV$579,0))&amp;" - "&amp;INDEX('Tabel 3.1'!$D$9:$D$579,MATCH(AK271,'Tabel 3.1'!$IV$9:$IV$579,0))</f>
        <v>Carnegie WorldWide - Globale Aktier Etik-ak</v>
      </c>
      <c r="B271" s="138">
        <v>201412</v>
      </c>
      <c r="C271" s="138">
        <v>11057</v>
      </c>
      <c r="D271" s="138">
        <v>9</v>
      </c>
      <c r="E271" s="139">
        <v>395067000</v>
      </c>
      <c r="F271" s="139">
        <v>5572000</v>
      </c>
      <c r="G271" s="139">
        <v>5572000</v>
      </c>
      <c r="H271" s="139">
        <v>0</v>
      </c>
      <c r="I271" s="139">
        <v>0</v>
      </c>
      <c r="J271" s="139">
        <v>0</v>
      </c>
      <c r="K271" s="139">
        <v>0</v>
      </c>
      <c r="L271" s="139">
        <v>0</v>
      </c>
      <c r="M271" s="139">
        <v>388817000</v>
      </c>
      <c r="N271" s="139">
        <v>11662000</v>
      </c>
      <c r="O271" s="139">
        <v>377155000</v>
      </c>
      <c r="P271" s="139">
        <v>0</v>
      </c>
      <c r="Q271" s="139">
        <v>0</v>
      </c>
      <c r="R271" s="139">
        <v>0</v>
      </c>
      <c r="S271" s="139">
        <v>0</v>
      </c>
      <c r="T271" s="139">
        <v>0</v>
      </c>
      <c r="U271" s="139">
        <v>0</v>
      </c>
      <c r="V271" s="139">
        <v>0</v>
      </c>
      <c r="W271" s="139">
        <v>0</v>
      </c>
      <c r="X271" s="139">
        <v>0</v>
      </c>
      <c r="Y271" s="139">
        <v>0</v>
      </c>
      <c r="Z271" s="139">
        <v>678000</v>
      </c>
      <c r="AA271" s="139">
        <v>395067000</v>
      </c>
      <c r="AB271" s="139">
        <v>0</v>
      </c>
      <c r="AC271" s="139">
        <v>0</v>
      </c>
      <c r="AD271" s="139">
        <v>0</v>
      </c>
      <c r="AE271" s="139">
        <v>394344000</v>
      </c>
      <c r="AF271" s="139">
        <v>0</v>
      </c>
      <c r="AG271" s="139">
        <v>0</v>
      </c>
      <c r="AH271" s="139">
        <v>0</v>
      </c>
      <c r="AI271" s="139">
        <v>723000</v>
      </c>
      <c r="AJ271" s="140" t="s">
        <v>794</v>
      </c>
      <c r="AK271" s="138">
        <v>11057009</v>
      </c>
      <c r="AL271" s="114"/>
      <c r="AM271" s="113"/>
    </row>
    <row r="272" spans="1:39" ht="15">
      <c r="A272" s="109" t="str">
        <f>INDEX('Tabel 3.1'!$C$9:$C$579,MATCH(AK272,'Tabel 3.1'!$IV$9:$IV$579,0))&amp;" - "&amp;INDEX('Tabel 3.1'!$D$9:$D$579,MATCH(AK272,'Tabel 3.1'!$IV$9:$IV$579,0))</f>
        <v>Handelsinvest - Verden</v>
      </c>
      <c r="B272" s="138">
        <v>201412</v>
      </c>
      <c r="C272" s="138">
        <v>11058</v>
      </c>
      <c r="D272" s="138">
        <v>2</v>
      </c>
      <c r="E272" s="139">
        <v>1318702000</v>
      </c>
      <c r="F272" s="139">
        <v>13283000</v>
      </c>
      <c r="G272" s="139">
        <v>13283000</v>
      </c>
      <c r="H272" s="139">
        <v>0</v>
      </c>
      <c r="I272" s="139">
        <v>0</v>
      </c>
      <c r="J272" s="139">
        <v>0</v>
      </c>
      <c r="K272" s="139">
        <v>0</v>
      </c>
      <c r="L272" s="139">
        <v>0</v>
      </c>
      <c r="M272" s="139">
        <v>1303032000</v>
      </c>
      <c r="N272" s="139">
        <v>0</v>
      </c>
      <c r="O272" s="139">
        <v>1303032000</v>
      </c>
      <c r="P272" s="139">
        <v>0</v>
      </c>
      <c r="Q272" s="139">
        <v>0</v>
      </c>
      <c r="R272" s="139">
        <v>0</v>
      </c>
      <c r="S272" s="139">
        <v>0</v>
      </c>
      <c r="T272" s="139">
        <v>0</v>
      </c>
      <c r="U272" s="139">
        <v>0</v>
      </c>
      <c r="V272" s="139">
        <v>0</v>
      </c>
      <c r="W272" s="139">
        <v>0</v>
      </c>
      <c r="X272" s="139">
        <v>0</v>
      </c>
      <c r="Y272" s="139"/>
      <c r="Z272" s="139">
        <v>2387000</v>
      </c>
      <c r="AA272" s="139">
        <v>1318702000</v>
      </c>
      <c r="AB272" s="139">
        <v>0</v>
      </c>
      <c r="AC272" s="139">
        <v>0</v>
      </c>
      <c r="AD272" s="139">
        <v>0</v>
      </c>
      <c r="AE272" s="139">
        <v>1316817000</v>
      </c>
      <c r="AF272" s="139">
        <v>0</v>
      </c>
      <c r="AG272" s="139">
        <v>0</v>
      </c>
      <c r="AH272" s="139">
        <v>0</v>
      </c>
      <c r="AI272" s="139">
        <v>1885000</v>
      </c>
      <c r="AJ272" s="140" t="s">
        <v>794</v>
      </c>
      <c r="AK272" s="138">
        <v>11058002</v>
      </c>
      <c r="AL272" s="114"/>
      <c r="AM272" s="113"/>
    </row>
    <row r="273" spans="1:39" ht="15">
      <c r="A273" s="109" t="str">
        <f>INDEX('Tabel 3.1'!$C$9:$C$579,MATCH(AK273,'Tabel 3.1'!$IV$9:$IV$579,0))&amp;" - "&amp;INDEX('Tabel 3.1'!$D$9:$D$579,MATCH(AK273,'Tabel 3.1'!$IV$9:$IV$579,0))</f>
        <v>Handelsinvest - Europa (AK)</v>
      </c>
      <c r="B273" s="138">
        <v>201412</v>
      </c>
      <c r="C273" s="138">
        <v>11058</v>
      </c>
      <c r="D273" s="138">
        <v>4</v>
      </c>
      <c r="E273" s="139">
        <v>215630000</v>
      </c>
      <c r="F273" s="139">
        <v>3032000</v>
      </c>
      <c r="G273" s="139">
        <v>3032000</v>
      </c>
      <c r="H273" s="139">
        <v>0</v>
      </c>
      <c r="I273" s="139">
        <v>0</v>
      </c>
      <c r="J273" s="139">
        <v>0</v>
      </c>
      <c r="K273" s="139">
        <v>0</v>
      </c>
      <c r="L273" s="139">
        <v>0</v>
      </c>
      <c r="M273" s="139">
        <v>212094000</v>
      </c>
      <c r="N273" s="139">
        <v>12347000</v>
      </c>
      <c r="O273" s="139">
        <v>199747000</v>
      </c>
      <c r="P273" s="139">
        <v>0</v>
      </c>
      <c r="Q273" s="139">
        <v>0</v>
      </c>
      <c r="R273" s="139">
        <v>0</v>
      </c>
      <c r="S273" s="139">
        <v>0</v>
      </c>
      <c r="T273" s="139">
        <v>0</v>
      </c>
      <c r="U273" s="139">
        <v>0</v>
      </c>
      <c r="V273" s="139">
        <v>0</v>
      </c>
      <c r="W273" s="139">
        <v>0</v>
      </c>
      <c r="X273" s="139">
        <v>0</v>
      </c>
      <c r="Y273" s="139"/>
      <c r="Z273" s="139">
        <v>504000</v>
      </c>
      <c r="AA273" s="139">
        <v>215630000</v>
      </c>
      <c r="AB273" s="139">
        <v>0</v>
      </c>
      <c r="AC273" s="139">
        <v>0</v>
      </c>
      <c r="AD273" s="139">
        <v>0</v>
      </c>
      <c r="AE273" s="139">
        <v>215322000</v>
      </c>
      <c r="AF273" s="139">
        <v>0</v>
      </c>
      <c r="AG273" s="139">
        <v>0</v>
      </c>
      <c r="AH273" s="139">
        <v>0</v>
      </c>
      <c r="AI273" s="139">
        <v>309000</v>
      </c>
      <c r="AJ273" s="140" t="s">
        <v>794</v>
      </c>
      <c r="AK273" s="138">
        <v>11058004</v>
      </c>
      <c r="AL273" s="114"/>
      <c r="AM273" s="113"/>
    </row>
    <row r="274" spans="1:39" ht="15">
      <c r="A274" s="109" t="str">
        <f>INDEX('Tabel 3.1'!$C$9:$C$579,MATCH(AK274,'Tabel 3.1'!$IV$9:$IV$579,0))&amp;" - "&amp;INDEX('Tabel 3.1'!$D$9:$D$579,MATCH(AK274,'Tabel 3.1'!$IV$9:$IV$579,0))</f>
        <v>Handelsinvest - Danmark (AK)</v>
      </c>
      <c r="B274" s="138">
        <v>201412</v>
      </c>
      <c r="C274" s="138">
        <v>11058</v>
      </c>
      <c r="D274" s="138">
        <v>7</v>
      </c>
      <c r="E274" s="139">
        <v>970789000</v>
      </c>
      <c r="F274" s="139">
        <v>18290000</v>
      </c>
      <c r="G274" s="139">
        <v>18290000</v>
      </c>
      <c r="H274" s="139">
        <v>0</v>
      </c>
      <c r="I274" s="139">
        <v>0</v>
      </c>
      <c r="J274" s="139">
        <v>0</v>
      </c>
      <c r="K274" s="139">
        <v>0</v>
      </c>
      <c r="L274" s="139">
        <v>0</v>
      </c>
      <c r="M274" s="139">
        <v>929324000</v>
      </c>
      <c r="N274" s="139">
        <v>896087000</v>
      </c>
      <c r="O274" s="139">
        <v>33237000</v>
      </c>
      <c r="P274" s="139">
        <v>0</v>
      </c>
      <c r="Q274" s="139">
        <v>0</v>
      </c>
      <c r="R274" s="139">
        <v>0</v>
      </c>
      <c r="S274" s="139">
        <v>0</v>
      </c>
      <c r="T274" s="139">
        <v>0</v>
      </c>
      <c r="U274" s="139">
        <v>0</v>
      </c>
      <c r="V274" s="139">
        <v>0</v>
      </c>
      <c r="W274" s="139">
        <v>0</v>
      </c>
      <c r="X274" s="139">
        <v>0</v>
      </c>
      <c r="Y274" s="139"/>
      <c r="Z274" s="139">
        <v>23174000</v>
      </c>
      <c r="AA274" s="139">
        <v>970789000</v>
      </c>
      <c r="AB274" s="139">
        <v>0</v>
      </c>
      <c r="AC274" s="139">
        <v>0</v>
      </c>
      <c r="AD274" s="139">
        <v>0</v>
      </c>
      <c r="AE274" s="139">
        <v>939112000</v>
      </c>
      <c r="AF274" s="139">
        <v>0</v>
      </c>
      <c r="AG274" s="139">
        <v>0</v>
      </c>
      <c r="AH274" s="139">
        <v>0</v>
      </c>
      <c r="AI274" s="139">
        <v>31677000</v>
      </c>
      <c r="AJ274" s="140" t="s">
        <v>794</v>
      </c>
      <c r="AK274" s="138">
        <v>11058007</v>
      </c>
      <c r="AL274" s="114"/>
      <c r="AM274" s="113"/>
    </row>
    <row r="275" spans="1:39" ht="15">
      <c r="A275" s="109" t="str">
        <f>INDEX('Tabel 3.1'!$C$9:$C$579,MATCH(AK275,'Tabel 3.1'!$IV$9:$IV$579,0))&amp;" - "&amp;INDEX('Tabel 3.1'!$D$9:$D$579,MATCH(AK275,'Tabel 3.1'!$IV$9:$IV$579,0))</f>
        <v>Handelsinvest - Fjernøsten (AK)</v>
      </c>
      <c r="B275" s="138">
        <v>201412</v>
      </c>
      <c r="C275" s="138">
        <v>11058</v>
      </c>
      <c r="D275" s="138">
        <v>8</v>
      </c>
      <c r="E275" s="139">
        <v>532380000</v>
      </c>
      <c r="F275" s="139">
        <v>11710000</v>
      </c>
      <c r="G275" s="139">
        <v>11710000</v>
      </c>
      <c r="H275" s="139">
        <v>0</v>
      </c>
      <c r="I275" s="139">
        <v>0</v>
      </c>
      <c r="J275" s="139">
        <v>0</v>
      </c>
      <c r="K275" s="139">
        <v>0</v>
      </c>
      <c r="L275" s="139">
        <v>0</v>
      </c>
      <c r="M275" s="139">
        <v>519131000</v>
      </c>
      <c r="N275" s="139">
        <v>0</v>
      </c>
      <c r="O275" s="139">
        <v>519131000</v>
      </c>
      <c r="P275" s="139">
        <v>0</v>
      </c>
      <c r="Q275" s="139">
        <v>0</v>
      </c>
      <c r="R275" s="139">
        <v>0</v>
      </c>
      <c r="S275" s="139">
        <v>0</v>
      </c>
      <c r="T275" s="139">
        <v>0</v>
      </c>
      <c r="U275" s="139">
        <v>0</v>
      </c>
      <c r="V275" s="139">
        <v>0</v>
      </c>
      <c r="W275" s="139">
        <v>0</v>
      </c>
      <c r="X275" s="139">
        <v>0</v>
      </c>
      <c r="Y275" s="139"/>
      <c r="Z275" s="139">
        <v>1539000</v>
      </c>
      <c r="AA275" s="139">
        <v>532380000</v>
      </c>
      <c r="AB275" s="139">
        <v>0</v>
      </c>
      <c r="AC275" s="139">
        <v>0</v>
      </c>
      <c r="AD275" s="139">
        <v>0</v>
      </c>
      <c r="AE275" s="139">
        <v>531438000</v>
      </c>
      <c r="AF275" s="139">
        <v>0</v>
      </c>
      <c r="AG275" s="139">
        <v>0</v>
      </c>
      <c r="AH275" s="139">
        <v>0</v>
      </c>
      <c r="AI275" s="139">
        <v>942000</v>
      </c>
      <c r="AJ275" s="140" t="s">
        <v>794</v>
      </c>
      <c r="AK275" s="138">
        <v>11058008</v>
      </c>
      <c r="AL275" s="114"/>
      <c r="AM275" s="113"/>
    </row>
    <row r="276" spans="1:39" ht="15">
      <c r="A276" s="109" t="str">
        <f>INDEX('Tabel 3.1'!$C$9:$C$579,MATCH(AK276,'Tabel 3.1'!$IV$9:$IV$579,0))&amp;" - "&amp;INDEX('Tabel 3.1'!$D$9:$D$579,MATCH(AK276,'Tabel 3.1'!$IV$9:$IV$579,0))</f>
        <v>Handelsinvest - Kina</v>
      </c>
      <c r="B276" s="138">
        <v>201412</v>
      </c>
      <c r="C276" s="138">
        <v>11058</v>
      </c>
      <c r="D276" s="138">
        <v>14</v>
      </c>
      <c r="E276" s="139">
        <v>61621000</v>
      </c>
      <c r="F276" s="139">
        <v>1012000</v>
      </c>
      <c r="G276" s="139">
        <v>1012000</v>
      </c>
      <c r="H276" s="139">
        <v>0</v>
      </c>
      <c r="I276" s="139">
        <v>0</v>
      </c>
      <c r="J276" s="139">
        <v>0</v>
      </c>
      <c r="K276" s="139">
        <v>0</v>
      </c>
      <c r="L276" s="139">
        <v>0</v>
      </c>
      <c r="M276" s="139">
        <v>60598000</v>
      </c>
      <c r="N276" s="139">
        <v>0</v>
      </c>
      <c r="O276" s="139">
        <v>60598000</v>
      </c>
      <c r="P276" s="139">
        <v>0</v>
      </c>
      <c r="Q276" s="139">
        <v>0</v>
      </c>
      <c r="R276" s="139">
        <v>0</v>
      </c>
      <c r="S276" s="139">
        <v>0</v>
      </c>
      <c r="T276" s="139">
        <v>0</v>
      </c>
      <c r="U276" s="139">
        <v>0</v>
      </c>
      <c r="V276" s="139">
        <v>0</v>
      </c>
      <c r="W276" s="139">
        <v>0</v>
      </c>
      <c r="X276" s="139">
        <v>0</v>
      </c>
      <c r="Y276" s="139"/>
      <c r="Z276" s="139">
        <v>10000</v>
      </c>
      <c r="AA276" s="139">
        <v>61621000</v>
      </c>
      <c r="AB276" s="139">
        <v>0</v>
      </c>
      <c r="AC276" s="139">
        <v>0</v>
      </c>
      <c r="AD276" s="139">
        <v>0</v>
      </c>
      <c r="AE276" s="139">
        <v>61494000</v>
      </c>
      <c r="AF276" s="139">
        <v>0</v>
      </c>
      <c r="AG276" s="139">
        <v>0</v>
      </c>
      <c r="AH276" s="139">
        <v>0</v>
      </c>
      <c r="AI276" s="139">
        <v>127000</v>
      </c>
      <c r="AJ276" s="140" t="s">
        <v>794</v>
      </c>
      <c r="AK276" s="138">
        <v>11058014</v>
      </c>
      <c r="AL276" s="114"/>
      <c r="AM276" s="113"/>
    </row>
    <row r="277" spans="1:39" ht="15">
      <c r="A277" s="109" t="str">
        <f>INDEX('Tabel 3.1'!$C$9:$C$579,MATCH(AK277,'Tabel 3.1'!$IV$9:$IV$579,0))&amp;" - "&amp;INDEX('Tabel 3.1'!$D$9:$D$579,MATCH(AK277,'Tabel 3.1'!$IV$9:$IV$579,0))</f>
        <v>Handelsinvest - Højrentelande (AK)</v>
      </c>
      <c r="B277" s="138">
        <v>201412</v>
      </c>
      <c r="C277" s="138">
        <v>11058</v>
      </c>
      <c r="D277" s="138">
        <v>15</v>
      </c>
      <c r="E277" s="139">
        <v>484262000</v>
      </c>
      <c r="F277" s="139">
        <v>16487000</v>
      </c>
      <c r="G277" s="139">
        <v>16487000</v>
      </c>
      <c r="H277" s="139">
        <v>0</v>
      </c>
      <c r="I277" s="139">
        <v>467715000</v>
      </c>
      <c r="J277" s="139">
        <v>0</v>
      </c>
      <c r="K277" s="139">
        <v>438617000</v>
      </c>
      <c r="L277" s="139">
        <v>29098000</v>
      </c>
      <c r="M277" s="139">
        <v>0</v>
      </c>
      <c r="N277" s="139">
        <v>0</v>
      </c>
      <c r="O277" s="139">
        <v>0</v>
      </c>
      <c r="P277" s="139">
        <v>0</v>
      </c>
      <c r="Q277" s="139">
        <v>0</v>
      </c>
      <c r="R277" s="139">
        <v>0</v>
      </c>
      <c r="S277" s="139">
        <v>0</v>
      </c>
      <c r="T277" s="139">
        <v>0</v>
      </c>
      <c r="U277" s="139">
        <v>0</v>
      </c>
      <c r="V277" s="139">
        <v>0</v>
      </c>
      <c r="W277" s="139">
        <v>0</v>
      </c>
      <c r="X277" s="139">
        <v>0</v>
      </c>
      <c r="Y277" s="139"/>
      <c r="Z277" s="139">
        <v>60000</v>
      </c>
      <c r="AA277" s="139">
        <v>484262000</v>
      </c>
      <c r="AB277" s="139">
        <v>0</v>
      </c>
      <c r="AC277" s="139">
        <v>0</v>
      </c>
      <c r="AD277" s="139">
        <v>0</v>
      </c>
      <c r="AE277" s="139">
        <v>475617000</v>
      </c>
      <c r="AF277" s="139">
        <v>8033000</v>
      </c>
      <c r="AG277" s="139">
        <v>0</v>
      </c>
      <c r="AH277" s="139">
        <v>8033000</v>
      </c>
      <c r="AI277" s="139">
        <v>612000</v>
      </c>
      <c r="AJ277" s="140" t="s">
        <v>794</v>
      </c>
      <c r="AK277" s="138">
        <v>11058015</v>
      </c>
      <c r="AL277" s="114"/>
      <c r="AM277" s="113"/>
    </row>
    <row r="278" spans="1:39" ht="15">
      <c r="A278" s="109" t="str">
        <f>INDEX('Tabel 3.1'!$C$9:$C$579,MATCH(AK278,'Tabel 3.1'!$IV$9:$IV$579,0))&amp;" - "&amp;INDEX('Tabel 3.1'!$D$9:$D$579,MATCH(AK278,'Tabel 3.1'!$IV$9:$IV$579,0))</f>
        <v>Handelsinvest - Danske Obligationer</v>
      </c>
      <c r="B278" s="138">
        <v>201412</v>
      </c>
      <c r="C278" s="138">
        <v>11058</v>
      </c>
      <c r="D278" s="138">
        <v>16</v>
      </c>
      <c r="E278" s="139">
        <v>3413420000</v>
      </c>
      <c r="F278" s="139">
        <v>7686000</v>
      </c>
      <c r="G278" s="139">
        <v>7686000</v>
      </c>
      <c r="H278" s="139">
        <v>0</v>
      </c>
      <c r="I278" s="139">
        <v>3403307000</v>
      </c>
      <c r="J278" s="139">
        <v>3169451000</v>
      </c>
      <c r="K278" s="139">
        <v>233856000</v>
      </c>
      <c r="L278" s="139">
        <v>0</v>
      </c>
      <c r="M278" s="139">
        <v>0</v>
      </c>
      <c r="N278" s="139">
        <v>0</v>
      </c>
      <c r="O278" s="139">
        <v>0</v>
      </c>
      <c r="P278" s="139">
        <v>0</v>
      </c>
      <c r="Q278" s="139">
        <v>0</v>
      </c>
      <c r="R278" s="139">
        <v>0</v>
      </c>
      <c r="S278" s="139">
        <v>0</v>
      </c>
      <c r="T278" s="139">
        <v>0</v>
      </c>
      <c r="U278" s="139">
        <v>0</v>
      </c>
      <c r="V278" s="139">
        <v>0</v>
      </c>
      <c r="W278" s="139">
        <v>0</v>
      </c>
      <c r="X278" s="139">
        <v>0</v>
      </c>
      <c r="Y278" s="139"/>
      <c r="Z278" s="139">
        <v>2428000</v>
      </c>
      <c r="AA278" s="139">
        <v>3413420000</v>
      </c>
      <c r="AB278" s="139">
        <v>0</v>
      </c>
      <c r="AC278" s="139">
        <v>0</v>
      </c>
      <c r="AD278" s="139">
        <v>0</v>
      </c>
      <c r="AE278" s="139">
        <v>3412336000</v>
      </c>
      <c r="AF278" s="139">
        <v>0</v>
      </c>
      <c r="AG278" s="139">
        <v>0</v>
      </c>
      <c r="AH278" s="139">
        <v>0</v>
      </c>
      <c r="AI278" s="139">
        <v>1084000</v>
      </c>
      <c r="AJ278" s="140" t="s">
        <v>794</v>
      </c>
      <c r="AK278" s="138">
        <v>11058016</v>
      </c>
      <c r="AL278" s="114"/>
      <c r="AM278" s="113"/>
    </row>
    <row r="279" spans="1:39" ht="15">
      <c r="A279" s="109" t="str">
        <f>INDEX('Tabel 3.1'!$C$9:$C$579,MATCH(AK279,'Tabel 3.1'!$IV$9:$IV$579,0))&amp;" - "&amp;INDEX('Tabel 3.1'!$D$9:$D$579,MATCH(AK279,'Tabel 3.1'!$IV$9:$IV$579,0))</f>
        <v>Handelsinvest - Norden</v>
      </c>
      <c r="B279" s="138">
        <v>201412</v>
      </c>
      <c r="C279" s="138">
        <v>11058</v>
      </c>
      <c r="D279" s="138">
        <v>18</v>
      </c>
      <c r="E279" s="139">
        <v>179053000</v>
      </c>
      <c r="F279" s="139">
        <v>4146000</v>
      </c>
      <c r="G279" s="139">
        <v>4146000</v>
      </c>
      <c r="H279" s="139">
        <v>0</v>
      </c>
      <c r="I279" s="139">
        <v>0</v>
      </c>
      <c r="J279" s="139">
        <v>0</v>
      </c>
      <c r="K279" s="139">
        <v>0</v>
      </c>
      <c r="L279" s="139">
        <v>0</v>
      </c>
      <c r="M279" s="139">
        <v>174880000</v>
      </c>
      <c r="N279" s="139">
        <v>40388000</v>
      </c>
      <c r="O279" s="139">
        <v>134492000</v>
      </c>
      <c r="P279" s="139">
        <v>0</v>
      </c>
      <c r="Q279" s="139">
        <v>0</v>
      </c>
      <c r="R279" s="139">
        <v>0</v>
      </c>
      <c r="S279" s="139">
        <v>0</v>
      </c>
      <c r="T279" s="139">
        <v>0</v>
      </c>
      <c r="U279" s="139">
        <v>0</v>
      </c>
      <c r="V279" s="139">
        <v>0</v>
      </c>
      <c r="W279" s="139">
        <v>0</v>
      </c>
      <c r="X279" s="139">
        <v>0</v>
      </c>
      <c r="Y279" s="139"/>
      <c r="Z279" s="139">
        <v>26000</v>
      </c>
      <c r="AA279" s="139">
        <v>179053000</v>
      </c>
      <c r="AB279" s="139">
        <v>0</v>
      </c>
      <c r="AC279" s="139">
        <v>0</v>
      </c>
      <c r="AD279" s="139">
        <v>0</v>
      </c>
      <c r="AE279" s="139">
        <v>178725000</v>
      </c>
      <c r="AF279" s="139">
        <v>0</v>
      </c>
      <c r="AG279" s="139">
        <v>0</v>
      </c>
      <c r="AH279" s="139">
        <v>0</v>
      </c>
      <c r="AI279" s="139">
        <v>328000</v>
      </c>
      <c r="AJ279" s="140" t="s">
        <v>794</v>
      </c>
      <c r="AK279" s="138">
        <v>11058018</v>
      </c>
      <c r="AL279" s="114"/>
      <c r="AM279" s="113"/>
    </row>
    <row r="280" spans="1:39" ht="15">
      <c r="A280" s="109" t="str">
        <f>INDEX('Tabel 3.1'!$C$9:$C$579,MATCH(AK280,'Tabel 3.1'!$IV$9:$IV$579,0))&amp;" - "&amp;INDEX('Tabel 3.1'!$D$9:$D$579,MATCH(AK280,'Tabel 3.1'!$IV$9:$IV$579,0))</f>
        <v>Handelsinvest - Latinamerika</v>
      </c>
      <c r="B280" s="138">
        <v>201412</v>
      </c>
      <c r="C280" s="138">
        <v>11058</v>
      </c>
      <c r="D280" s="138">
        <v>19</v>
      </c>
      <c r="E280" s="139">
        <v>40833000</v>
      </c>
      <c r="F280" s="139">
        <v>853000</v>
      </c>
      <c r="G280" s="139">
        <v>853000</v>
      </c>
      <c r="H280" s="139">
        <v>0</v>
      </c>
      <c r="I280" s="139">
        <v>0</v>
      </c>
      <c r="J280" s="139">
        <v>0</v>
      </c>
      <c r="K280" s="139">
        <v>0</v>
      </c>
      <c r="L280" s="139">
        <v>0</v>
      </c>
      <c r="M280" s="139">
        <v>39946000</v>
      </c>
      <c r="N280" s="139">
        <v>0</v>
      </c>
      <c r="O280" s="139">
        <v>39946000</v>
      </c>
      <c r="P280" s="139">
        <v>0</v>
      </c>
      <c r="Q280" s="139">
        <v>0</v>
      </c>
      <c r="R280" s="139">
        <v>0</v>
      </c>
      <c r="S280" s="139">
        <v>0</v>
      </c>
      <c r="T280" s="139">
        <v>0</v>
      </c>
      <c r="U280" s="139">
        <v>0</v>
      </c>
      <c r="V280" s="139">
        <v>0</v>
      </c>
      <c r="W280" s="139">
        <v>0</v>
      </c>
      <c r="X280" s="139">
        <v>0</v>
      </c>
      <c r="Y280" s="139"/>
      <c r="Z280" s="139">
        <v>34000</v>
      </c>
      <c r="AA280" s="139">
        <v>40833000</v>
      </c>
      <c r="AB280" s="139">
        <v>0</v>
      </c>
      <c r="AC280" s="139">
        <v>0</v>
      </c>
      <c r="AD280" s="139">
        <v>0</v>
      </c>
      <c r="AE280" s="139">
        <v>40719000</v>
      </c>
      <c r="AF280" s="139">
        <v>0</v>
      </c>
      <c r="AG280" s="139">
        <v>0</v>
      </c>
      <c r="AH280" s="139">
        <v>0</v>
      </c>
      <c r="AI280" s="139">
        <v>114000</v>
      </c>
      <c r="AJ280" s="140" t="s">
        <v>794</v>
      </c>
      <c r="AK280" s="138">
        <v>11058019</v>
      </c>
      <c r="AL280" s="114"/>
      <c r="AM280" s="113"/>
    </row>
    <row r="281" spans="1:39" ht="15">
      <c r="A281" s="109" t="str">
        <f>INDEX('Tabel 3.1'!$C$9:$C$579,MATCH(AK281,'Tabel 3.1'!$IV$9:$IV$579,0))&amp;" - "&amp;INDEX('Tabel 3.1'!$D$9:$D$579,MATCH(AK281,'Tabel 3.1'!$IV$9:$IV$579,0))</f>
        <v>Handelsinvest - Nordamerika (AK)</v>
      </c>
      <c r="B281" s="138">
        <v>201412</v>
      </c>
      <c r="C281" s="138">
        <v>11058</v>
      </c>
      <c r="D281" s="138">
        <v>21</v>
      </c>
      <c r="E281" s="139">
        <v>992372000</v>
      </c>
      <c r="F281" s="139">
        <v>15562000</v>
      </c>
      <c r="G281" s="139">
        <v>15562000</v>
      </c>
      <c r="H281" s="139">
        <v>0</v>
      </c>
      <c r="I281" s="139">
        <v>0</v>
      </c>
      <c r="J281" s="139">
        <v>0</v>
      </c>
      <c r="K281" s="139">
        <v>0</v>
      </c>
      <c r="L281" s="139">
        <v>0</v>
      </c>
      <c r="M281" s="139">
        <v>976323000</v>
      </c>
      <c r="N281" s="139">
        <v>0</v>
      </c>
      <c r="O281" s="139">
        <v>976323000</v>
      </c>
      <c r="P281" s="139">
        <v>0</v>
      </c>
      <c r="Q281" s="139">
        <v>0</v>
      </c>
      <c r="R281" s="139">
        <v>0</v>
      </c>
      <c r="S281" s="139">
        <v>0</v>
      </c>
      <c r="T281" s="139">
        <v>0</v>
      </c>
      <c r="U281" s="139">
        <v>0</v>
      </c>
      <c r="V281" s="139">
        <v>0</v>
      </c>
      <c r="W281" s="139">
        <v>0</v>
      </c>
      <c r="X281" s="139">
        <v>0</v>
      </c>
      <c r="Y281" s="139"/>
      <c r="Z281" s="139">
        <v>488000</v>
      </c>
      <c r="AA281" s="139">
        <v>992372000</v>
      </c>
      <c r="AB281" s="139">
        <v>0</v>
      </c>
      <c r="AC281" s="139">
        <v>0</v>
      </c>
      <c r="AD281" s="139">
        <v>0</v>
      </c>
      <c r="AE281" s="139">
        <v>991233000</v>
      </c>
      <c r="AF281" s="139">
        <v>0</v>
      </c>
      <c r="AG281" s="139">
        <v>0</v>
      </c>
      <c r="AH281" s="139">
        <v>0</v>
      </c>
      <c r="AI281" s="139">
        <v>1139000</v>
      </c>
      <c r="AJ281" s="140" t="s">
        <v>794</v>
      </c>
      <c r="AK281" s="138">
        <v>11058021</v>
      </c>
      <c r="AL281" s="114"/>
      <c r="AM281" s="113"/>
    </row>
    <row r="282" spans="1:39" ht="15">
      <c r="A282" s="109" t="str">
        <f>INDEX('Tabel 3.1'!$C$9:$C$579,MATCH(AK282,'Tabel 3.1'!$IV$9:$IV$579,0))&amp;" - "&amp;INDEX('Tabel 3.1'!$D$9:$D$579,MATCH(AK282,'Tabel 3.1'!$IV$9:$IV$579,0))</f>
        <v>Handelsinvest - Virksomhedsobligationer</v>
      </c>
      <c r="B282" s="138">
        <v>201412</v>
      </c>
      <c r="C282" s="138">
        <v>11058</v>
      </c>
      <c r="D282" s="138">
        <v>22</v>
      </c>
      <c r="E282" s="139">
        <v>437383000</v>
      </c>
      <c r="F282" s="139">
        <v>2272000</v>
      </c>
      <c r="G282" s="139">
        <v>2272000</v>
      </c>
      <c r="H282" s="139">
        <v>0</v>
      </c>
      <c r="I282" s="139">
        <v>434203000</v>
      </c>
      <c r="J282" s="139">
        <v>39361000</v>
      </c>
      <c r="K282" s="139">
        <v>394841000</v>
      </c>
      <c r="L282" s="139">
        <v>0</v>
      </c>
      <c r="M282" s="139">
        <v>0</v>
      </c>
      <c r="N282" s="139">
        <v>0</v>
      </c>
      <c r="O282" s="139">
        <v>0</v>
      </c>
      <c r="P282" s="139">
        <v>0</v>
      </c>
      <c r="Q282" s="139">
        <v>0</v>
      </c>
      <c r="R282" s="139">
        <v>0</v>
      </c>
      <c r="S282" s="139">
        <v>0</v>
      </c>
      <c r="T282" s="139">
        <v>0</v>
      </c>
      <c r="U282" s="139">
        <v>0</v>
      </c>
      <c r="V282" s="139">
        <v>0</v>
      </c>
      <c r="W282" s="139">
        <v>0</v>
      </c>
      <c r="X282" s="139">
        <v>0</v>
      </c>
      <c r="Y282" s="139"/>
      <c r="Z282" s="139">
        <v>908000</v>
      </c>
      <c r="AA282" s="139">
        <v>437383000</v>
      </c>
      <c r="AB282" s="139">
        <v>0</v>
      </c>
      <c r="AC282" s="139">
        <v>0</v>
      </c>
      <c r="AD282" s="139">
        <v>0</v>
      </c>
      <c r="AE282" s="139">
        <v>437039000</v>
      </c>
      <c r="AF282" s="139">
        <v>0</v>
      </c>
      <c r="AG282" s="139">
        <v>0</v>
      </c>
      <c r="AH282" s="139">
        <v>0</v>
      </c>
      <c r="AI282" s="139">
        <v>344000</v>
      </c>
      <c r="AJ282" s="140" t="s">
        <v>794</v>
      </c>
      <c r="AK282" s="138">
        <v>11058022</v>
      </c>
      <c r="AL282" s="114"/>
      <c r="AM282" s="113"/>
    </row>
    <row r="283" spans="1:39" ht="15">
      <c r="A283" s="109" t="str">
        <f>INDEX('Tabel 3.1'!$C$9:$C$579,MATCH(AK283,'Tabel 3.1'!$IV$9:$IV$579,0))&amp;" - "&amp;INDEX('Tabel 3.1'!$D$9:$D$579,MATCH(AK283,'Tabel 3.1'!$IV$9:$IV$579,0))</f>
        <v>Sydinvest International - ISI Danish Bonds</v>
      </c>
      <c r="B283" s="138">
        <v>201412</v>
      </c>
      <c r="C283" s="138">
        <v>11063</v>
      </c>
      <c r="D283" s="138">
        <v>1</v>
      </c>
      <c r="E283" s="139">
        <v>249224000</v>
      </c>
      <c r="F283" s="139">
        <v>776000</v>
      </c>
      <c r="G283" s="139">
        <v>776000</v>
      </c>
      <c r="H283" s="139">
        <v>0</v>
      </c>
      <c r="I283" s="139">
        <v>248448000</v>
      </c>
      <c r="J283" s="139">
        <v>248448000</v>
      </c>
      <c r="K283" s="139">
        <v>0</v>
      </c>
      <c r="L283" s="139">
        <v>0</v>
      </c>
      <c r="M283" s="139">
        <v>1000</v>
      </c>
      <c r="N283" s="139">
        <v>0</v>
      </c>
      <c r="O283" s="139">
        <v>0</v>
      </c>
      <c r="P283" s="139">
        <v>1000</v>
      </c>
      <c r="Q283" s="139">
        <v>0</v>
      </c>
      <c r="R283" s="139">
        <v>0</v>
      </c>
      <c r="S283" s="139">
        <v>0</v>
      </c>
      <c r="T283" s="139">
        <v>0</v>
      </c>
      <c r="U283" s="139">
        <v>0</v>
      </c>
      <c r="V283" s="139">
        <v>0</v>
      </c>
      <c r="W283" s="139">
        <v>0</v>
      </c>
      <c r="X283" s="139">
        <v>0</v>
      </c>
      <c r="Y283" s="139">
        <v>0</v>
      </c>
      <c r="Z283" s="139">
        <v>0</v>
      </c>
      <c r="AA283" s="139">
        <v>249224000</v>
      </c>
      <c r="AB283" s="139">
        <v>0</v>
      </c>
      <c r="AC283" s="139">
        <v>0</v>
      </c>
      <c r="AD283" s="139">
        <v>0</v>
      </c>
      <c r="AE283" s="139">
        <v>249033000</v>
      </c>
      <c r="AF283" s="139">
        <v>0</v>
      </c>
      <c r="AG283" s="139">
        <v>0</v>
      </c>
      <c r="AH283" s="139">
        <v>0</v>
      </c>
      <c r="AI283" s="139">
        <v>191000</v>
      </c>
      <c r="AJ283" s="140" t="s">
        <v>794</v>
      </c>
      <c r="AK283" s="138">
        <v>11063001</v>
      </c>
      <c r="AL283" s="114"/>
      <c r="AM283" s="113"/>
    </row>
    <row r="284" spans="1:39" ht="15">
      <c r="A284" s="109" t="str">
        <f>INDEX('Tabel 3.1'!$C$9:$C$579,MATCH(AK284,'Tabel 3.1'!$IV$9:$IV$579,0))&amp;" - "&amp;INDEX('Tabel 3.1'!$D$9:$D$579,MATCH(AK284,'Tabel 3.1'!$IV$9:$IV$579,0))</f>
        <v>Sydinvest International - ISI Euro Bonds</v>
      </c>
      <c r="B284" s="138">
        <v>201412</v>
      </c>
      <c r="C284" s="138">
        <v>11063</v>
      </c>
      <c r="D284" s="138">
        <v>2</v>
      </c>
      <c r="E284" s="139">
        <v>148611474</v>
      </c>
      <c r="F284" s="139">
        <v>18065617.2</v>
      </c>
      <c r="G284" s="139">
        <v>18065617.2</v>
      </c>
      <c r="H284" s="139">
        <v>0</v>
      </c>
      <c r="I284" s="139">
        <v>130545856.8</v>
      </c>
      <c r="J284" s="139">
        <v>14954192.4</v>
      </c>
      <c r="K284" s="139">
        <v>115591664.4</v>
      </c>
      <c r="L284" s="139">
        <v>0</v>
      </c>
      <c r="M284" s="139">
        <v>0</v>
      </c>
      <c r="N284" s="139">
        <v>0</v>
      </c>
      <c r="O284" s="139">
        <v>0</v>
      </c>
      <c r="P284" s="139">
        <v>0</v>
      </c>
      <c r="Q284" s="139">
        <v>0</v>
      </c>
      <c r="R284" s="139">
        <v>0</v>
      </c>
      <c r="S284" s="139">
        <v>0</v>
      </c>
      <c r="T284" s="139">
        <v>0</v>
      </c>
      <c r="U284" s="139">
        <v>0</v>
      </c>
      <c r="V284" s="139">
        <v>0</v>
      </c>
      <c r="W284" s="139">
        <v>0</v>
      </c>
      <c r="X284" s="139">
        <v>0</v>
      </c>
      <c r="Y284" s="139">
        <v>0</v>
      </c>
      <c r="Z284" s="139">
        <v>0</v>
      </c>
      <c r="AA284" s="139">
        <v>148611474</v>
      </c>
      <c r="AB284" s="139">
        <v>0</v>
      </c>
      <c r="AC284" s="139">
        <v>0</v>
      </c>
      <c r="AD284" s="139">
        <v>0</v>
      </c>
      <c r="AE284" s="139">
        <v>148425384</v>
      </c>
      <c r="AF284" s="139">
        <v>0</v>
      </c>
      <c r="AG284" s="139">
        <v>0</v>
      </c>
      <c r="AH284" s="139">
        <v>0</v>
      </c>
      <c r="AI284" s="139">
        <v>186090</v>
      </c>
      <c r="AJ284" s="140" t="s">
        <v>794</v>
      </c>
      <c r="AK284" s="138">
        <v>11063002</v>
      </c>
      <c r="AL284" s="114"/>
      <c r="AM284" s="113"/>
    </row>
    <row r="285" spans="1:39" ht="15">
      <c r="A285" s="109" t="str">
        <f>INDEX('Tabel 3.1'!$C$9:$C$579,MATCH(AK285,'Tabel 3.1'!$IV$9:$IV$579,0))&amp;" - "&amp;INDEX('Tabel 3.1'!$D$9:$D$579,MATCH(AK285,'Tabel 3.1'!$IV$9:$IV$579,0))</f>
        <v>Sydinvest International - ISI Global Value Equities</v>
      </c>
      <c r="B285" s="138">
        <v>201412</v>
      </c>
      <c r="C285" s="138">
        <v>11063</v>
      </c>
      <c r="D285" s="138">
        <v>3</v>
      </c>
      <c r="E285" s="139">
        <v>38289878.4</v>
      </c>
      <c r="F285" s="139">
        <v>1243081.2</v>
      </c>
      <c r="G285" s="139">
        <v>1243081.2</v>
      </c>
      <c r="H285" s="139">
        <v>0</v>
      </c>
      <c r="I285" s="139">
        <v>0</v>
      </c>
      <c r="J285" s="139">
        <v>0</v>
      </c>
      <c r="K285" s="139">
        <v>0</v>
      </c>
      <c r="L285" s="139">
        <v>0</v>
      </c>
      <c r="M285" s="139">
        <v>36830932.8</v>
      </c>
      <c r="N285" s="139">
        <v>0</v>
      </c>
      <c r="O285" s="139">
        <v>37009579.2</v>
      </c>
      <c r="P285" s="139">
        <v>0</v>
      </c>
      <c r="Q285" s="139">
        <v>-178646.4</v>
      </c>
      <c r="R285" s="139">
        <v>0</v>
      </c>
      <c r="S285" s="139">
        <v>0</v>
      </c>
      <c r="T285" s="139">
        <v>0</v>
      </c>
      <c r="U285" s="139">
        <v>0</v>
      </c>
      <c r="V285" s="139">
        <v>0</v>
      </c>
      <c r="W285" s="139">
        <v>0</v>
      </c>
      <c r="X285" s="139">
        <v>0</v>
      </c>
      <c r="Y285" s="139">
        <v>0</v>
      </c>
      <c r="Z285" s="139">
        <v>215864.4</v>
      </c>
      <c r="AA285" s="139">
        <v>38289878.4</v>
      </c>
      <c r="AB285" s="139">
        <v>0</v>
      </c>
      <c r="AC285" s="139">
        <v>0</v>
      </c>
      <c r="AD285" s="139">
        <v>0</v>
      </c>
      <c r="AE285" s="139">
        <v>37530631.2</v>
      </c>
      <c r="AF285" s="139">
        <v>0</v>
      </c>
      <c r="AG285" s="139">
        <v>0</v>
      </c>
      <c r="AH285" s="139">
        <v>0</v>
      </c>
      <c r="AI285" s="139">
        <v>759247.2</v>
      </c>
      <c r="AJ285" s="140" t="s">
        <v>794</v>
      </c>
      <c r="AK285" s="138">
        <v>11063003</v>
      </c>
      <c r="AL285" s="114"/>
      <c r="AM285" s="113"/>
    </row>
    <row r="286" spans="1:39" ht="15">
      <c r="A286" s="109" t="str">
        <f>INDEX('Tabel 3.1'!$C$9:$C$579,MATCH(AK286,'Tabel 3.1'!$IV$9:$IV$579,0))&amp;" - "&amp;INDEX('Tabel 3.1'!$D$9:$D$579,MATCH(AK286,'Tabel 3.1'!$IV$9:$IV$579,0))</f>
        <v>Sydinvest International - ISI International Bonds</v>
      </c>
      <c r="B286" s="138">
        <v>201412</v>
      </c>
      <c r="C286" s="138">
        <v>11063</v>
      </c>
      <c r="D286" s="138">
        <v>5</v>
      </c>
      <c r="E286" s="139">
        <v>152124853.2</v>
      </c>
      <c r="F286" s="139">
        <v>6528037.2</v>
      </c>
      <c r="G286" s="139">
        <v>6528037.2</v>
      </c>
      <c r="H286" s="139">
        <v>0</v>
      </c>
      <c r="I286" s="139">
        <v>143892231.6</v>
      </c>
      <c r="J286" s="139">
        <v>3907890</v>
      </c>
      <c r="K286" s="139">
        <v>139976898</v>
      </c>
      <c r="L286" s="139">
        <v>0</v>
      </c>
      <c r="M286" s="139">
        <v>0</v>
      </c>
      <c r="N286" s="139">
        <v>0</v>
      </c>
      <c r="O286" s="139">
        <v>0</v>
      </c>
      <c r="P286" s="139">
        <v>0</v>
      </c>
      <c r="Q286" s="139">
        <v>0</v>
      </c>
      <c r="R286" s="139">
        <v>0</v>
      </c>
      <c r="S286" s="139">
        <v>0</v>
      </c>
      <c r="T286" s="139">
        <v>0</v>
      </c>
      <c r="U286" s="139">
        <v>0</v>
      </c>
      <c r="V286" s="139">
        <v>1704584.4</v>
      </c>
      <c r="W286" s="139">
        <v>0</v>
      </c>
      <c r="X286" s="139">
        <v>1704584.4</v>
      </c>
      <c r="Y286" s="139">
        <v>0</v>
      </c>
      <c r="Z286" s="139">
        <v>0</v>
      </c>
      <c r="AA286" s="139">
        <v>152124853.2</v>
      </c>
      <c r="AB286" s="139">
        <v>0</v>
      </c>
      <c r="AC286" s="139">
        <v>0</v>
      </c>
      <c r="AD286" s="139">
        <v>0</v>
      </c>
      <c r="AE286" s="139">
        <v>150442599.6</v>
      </c>
      <c r="AF286" s="139">
        <v>37218</v>
      </c>
      <c r="AG286" s="139">
        <v>0</v>
      </c>
      <c r="AH286" s="139">
        <v>37218</v>
      </c>
      <c r="AI286" s="139">
        <v>1645035.6</v>
      </c>
      <c r="AJ286" s="140" t="s">
        <v>794</v>
      </c>
      <c r="AK286" s="138">
        <v>11063005</v>
      </c>
      <c r="AL286" s="114"/>
      <c r="AM286" s="113"/>
    </row>
    <row r="287" spans="1:39" ht="15">
      <c r="A287" s="109" t="str">
        <f>INDEX('Tabel 3.1'!$C$9:$C$579,MATCH(AK287,'Tabel 3.1'!$IV$9:$IV$579,0))&amp;" - "&amp;INDEX('Tabel 3.1'!$D$9:$D$579,MATCH(AK287,'Tabel 3.1'!$IV$9:$IV$579,0))</f>
        <v>Sydinvest International - ISI Far East Equities</v>
      </c>
      <c r="B287" s="138">
        <v>201412</v>
      </c>
      <c r="C287" s="138">
        <v>11063</v>
      </c>
      <c r="D287" s="138">
        <v>10</v>
      </c>
      <c r="E287" s="139">
        <v>331403959.2</v>
      </c>
      <c r="F287" s="139">
        <v>15266823.6</v>
      </c>
      <c r="G287" s="139">
        <v>15266823.6</v>
      </c>
      <c r="H287" s="139">
        <v>0</v>
      </c>
      <c r="I287" s="139">
        <v>0</v>
      </c>
      <c r="J287" s="139">
        <v>0</v>
      </c>
      <c r="K287" s="139">
        <v>0</v>
      </c>
      <c r="L287" s="139">
        <v>0</v>
      </c>
      <c r="M287" s="139">
        <v>311522103.6</v>
      </c>
      <c r="N287" s="139">
        <v>0</v>
      </c>
      <c r="O287" s="139">
        <v>311514660</v>
      </c>
      <c r="P287" s="139">
        <v>0</v>
      </c>
      <c r="Q287" s="139">
        <v>0</v>
      </c>
      <c r="R287" s="139">
        <v>0</v>
      </c>
      <c r="S287" s="139">
        <v>0</v>
      </c>
      <c r="T287" s="139">
        <v>0</v>
      </c>
      <c r="U287" s="139">
        <v>0</v>
      </c>
      <c r="V287" s="139">
        <v>29774.4</v>
      </c>
      <c r="W287" s="139">
        <v>29774.4</v>
      </c>
      <c r="X287" s="139">
        <v>0</v>
      </c>
      <c r="Y287" s="139">
        <v>0</v>
      </c>
      <c r="Z287" s="139">
        <v>4592701.2</v>
      </c>
      <c r="AA287" s="139">
        <v>331403959.2</v>
      </c>
      <c r="AB287" s="139">
        <v>0</v>
      </c>
      <c r="AC287" s="139">
        <v>0</v>
      </c>
      <c r="AD287" s="139">
        <v>0</v>
      </c>
      <c r="AE287" s="139">
        <v>325664943.6</v>
      </c>
      <c r="AF287" s="139">
        <v>0</v>
      </c>
      <c r="AG287" s="139">
        <v>0</v>
      </c>
      <c r="AH287" s="139">
        <v>0</v>
      </c>
      <c r="AI287" s="139">
        <v>5739015.6</v>
      </c>
      <c r="AJ287" s="140" t="s">
        <v>794</v>
      </c>
      <c r="AK287" s="138">
        <v>11063010</v>
      </c>
      <c r="AL287" s="114"/>
      <c r="AM287" s="113"/>
    </row>
    <row r="288" spans="1:39" ht="15">
      <c r="A288" s="109" t="str">
        <f>INDEX('Tabel 3.1'!$C$9:$C$579,MATCH(AK288,'Tabel 3.1'!$IV$9:$IV$579,0))&amp;" - "&amp;INDEX('Tabel 3.1'!$D$9:$D$579,MATCH(AK288,'Tabel 3.1'!$IV$9:$IV$579,0))</f>
        <v>Sydinvest International - ISI Latin America Equities</v>
      </c>
      <c r="B288" s="138">
        <v>201412</v>
      </c>
      <c r="C288" s="138">
        <v>11063</v>
      </c>
      <c r="D288" s="138">
        <v>11</v>
      </c>
      <c r="E288" s="139">
        <v>91682821.2</v>
      </c>
      <c r="F288" s="139">
        <v>7897659.6</v>
      </c>
      <c r="G288" s="139">
        <v>7897659.6</v>
      </c>
      <c r="H288" s="139">
        <v>0</v>
      </c>
      <c r="I288" s="139">
        <v>0</v>
      </c>
      <c r="J288" s="139">
        <v>0</v>
      </c>
      <c r="K288" s="139">
        <v>0</v>
      </c>
      <c r="L288" s="139">
        <v>0</v>
      </c>
      <c r="M288" s="139">
        <v>83360876.4</v>
      </c>
      <c r="N288" s="139">
        <v>0</v>
      </c>
      <c r="O288" s="139">
        <v>83241778.8</v>
      </c>
      <c r="P288" s="139">
        <v>0</v>
      </c>
      <c r="Q288" s="139">
        <v>111654</v>
      </c>
      <c r="R288" s="139">
        <v>0</v>
      </c>
      <c r="S288" s="139">
        <v>0</v>
      </c>
      <c r="T288" s="139">
        <v>0</v>
      </c>
      <c r="U288" s="139">
        <v>0</v>
      </c>
      <c r="V288" s="139">
        <v>0</v>
      </c>
      <c r="W288" s="139">
        <v>0</v>
      </c>
      <c r="X288" s="139">
        <v>0</v>
      </c>
      <c r="Y288" s="139">
        <v>0</v>
      </c>
      <c r="Z288" s="139">
        <v>424285.2</v>
      </c>
      <c r="AA288" s="139">
        <v>91682821.2</v>
      </c>
      <c r="AB288" s="139">
        <v>0</v>
      </c>
      <c r="AC288" s="139">
        <v>0</v>
      </c>
      <c r="AD288" s="139">
        <v>0</v>
      </c>
      <c r="AE288" s="139">
        <v>90089890.8</v>
      </c>
      <c r="AF288" s="139">
        <v>0</v>
      </c>
      <c r="AG288" s="139">
        <v>0</v>
      </c>
      <c r="AH288" s="139">
        <v>0</v>
      </c>
      <c r="AI288" s="139">
        <v>1592930.4</v>
      </c>
      <c r="AJ288" s="140" t="s">
        <v>794</v>
      </c>
      <c r="AK288" s="138">
        <v>11063011</v>
      </c>
      <c r="AL288" s="114"/>
      <c r="AM288" s="113"/>
    </row>
    <row r="289" spans="1:39" ht="15">
      <c r="A289" s="109" t="str">
        <f>INDEX('Tabel 3.1'!$C$9:$C$579,MATCH(AK289,'Tabel 3.1'!$IV$9:$IV$579,0))&amp;" - "&amp;INDEX('Tabel 3.1'!$D$9:$D$579,MATCH(AK289,'Tabel 3.1'!$IV$9:$IV$579,0))</f>
        <v>Sydinvest International - ISI Emerging Market Bonds</v>
      </c>
      <c r="B289" s="138">
        <v>201412</v>
      </c>
      <c r="C289" s="138">
        <v>11063</v>
      </c>
      <c r="D289" s="138">
        <v>16</v>
      </c>
      <c r="E289" s="139">
        <v>403003947.6</v>
      </c>
      <c r="F289" s="139">
        <v>34017252</v>
      </c>
      <c r="G289" s="139">
        <v>25903728</v>
      </c>
      <c r="H289" s="139">
        <v>8113524</v>
      </c>
      <c r="I289" s="139">
        <v>367155570</v>
      </c>
      <c r="J289" s="139">
        <v>0</v>
      </c>
      <c r="K289" s="139">
        <v>355647764.4</v>
      </c>
      <c r="L289" s="139">
        <v>11500362</v>
      </c>
      <c r="M289" s="139">
        <v>0</v>
      </c>
      <c r="N289" s="139">
        <v>0</v>
      </c>
      <c r="O289" s="139">
        <v>0</v>
      </c>
      <c r="P289" s="139">
        <v>0</v>
      </c>
      <c r="Q289" s="139">
        <v>0</v>
      </c>
      <c r="R289" s="139">
        <v>0</v>
      </c>
      <c r="S289" s="139">
        <v>0</v>
      </c>
      <c r="T289" s="139">
        <v>0</v>
      </c>
      <c r="U289" s="139">
        <v>0</v>
      </c>
      <c r="V289" s="139">
        <v>774134.4</v>
      </c>
      <c r="W289" s="139">
        <v>0</v>
      </c>
      <c r="X289" s="139">
        <v>774134.4</v>
      </c>
      <c r="Y289" s="139">
        <v>0</v>
      </c>
      <c r="Z289" s="139">
        <v>1064434.8</v>
      </c>
      <c r="AA289" s="139">
        <v>403003947.6</v>
      </c>
      <c r="AB289" s="139">
        <v>0</v>
      </c>
      <c r="AC289" s="139">
        <v>0</v>
      </c>
      <c r="AD289" s="139">
        <v>0</v>
      </c>
      <c r="AE289" s="139">
        <v>386955546</v>
      </c>
      <c r="AF289" s="139">
        <v>14842538.4</v>
      </c>
      <c r="AG289" s="139">
        <v>0</v>
      </c>
      <c r="AH289" s="139">
        <v>14842538.4</v>
      </c>
      <c r="AI289" s="139">
        <v>1205863.2</v>
      </c>
      <c r="AJ289" s="140" t="s">
        <v>794</v>
      </c>
      <c r="AK289" s="138">
        <v>11063016</v>
      </c>
      <c r="AL289" s="114"/>
      <c r="AM289" s="113"/>
    </row>
    <row r="290" spans="1:39" ht="15">
      <c r="A290" s="109" t="str">
        <f>INDEX('Tabel 3.1'!$C$9:$C$579,MATCH(AK290,'Tabel 3.1'!$IV$9:$IV$579,0))&amp;" - "&amp;INDEX('Tabel 3.1'!$D$9:$D$579,MATCH(AK290,'Tabel 3.1'!$IV$9:$IV$579,0))</f>
        <v>Sydinvest International - ISI Global EM Equities</v>
      </c>
      <c r="B290" s="138">
        <v>201412</v>
      </c>
      <c r="C290" s="138">
        <v>11063</v>
      </c>
      <c r="D290" s="138">
        <v>17</v>
      </c>
      <c r="E290" s="139">
        <v>133642394.4</v>
      </c>
      <c r="F290" s="139">
        <v>9862770</v>
      </c>
      <c r="G290" s="139">
        <v>9862770</v>
      </c>
      <c r="H290" s="139">
        <v>0</v>
      </c>
      <c r="I290" s="139">
        <v>0</v>
      </c>
      <c r="J290" s="139">
        <v>0</v>
      </c>
      <c r="K290" s="139">
        <v>0</v>
      </c>
      <c r="L290" s="139">
        <v>0</v>
      </c>
      <c r="M290" s="139">
        <v>117727977.6</v>
      </c>
      <c r="N290" s="139">
        <v>0</v>
      </c>
      <c r="O290" s="139">
        <v>117445120.8</v>
      </c>
      <c r="P290" s="139">
        <v>0</v>
      </c>
      <c r="Q290" s="139">
        <v>282856.8</v>
      </c>
      <c r="R290" s="139">
        <v>0</v>
      </c>
      <c r="S290" s="139">
        <v>5917662</v>
      </c>
      <c r="T290" s="139">
        <v>5709241.2</v>
      </c>
      <c r="U290" s="139">
        <v>208420.8</v>
      </c>
      <c r="V290" s="139">
        <v>14887.2</v>
      </c>
      <c r="W290" s="139">
        <v>14887.2</v>
      </c>
      <c r="X290" s="139">
        <v>0</v>
      </c>
      <c r="Y290" s="139">
        <v>0</v>
      </c>
      <c r="Z290" s="139">
        <v>119097.6</v>
      </c>
      <c r="AA290" s="139">
        <v>133642394.4</v>
      </c>
      <c r="AB290" s="139">
        <v>0</v>
      </c>
      <c r="AC290" s="139">
        <v>0</v>
      </c>
      <c r="AD290" s="139">
        <v>0</v>
      </c>
      <c r="AE290" s="139">
        <v>133054350</v>
      </c>
      <c r="AF290" s="139">
        <v>0</v>
      </c>
      <c r="AG290" s="139">
        <v>0</v>
      </c>
      <c r="AH290" s="139">
        <v>0</v>
      </c>
      <c r="AI290" s="139">
        <v>595488</v>
      </c>
      <c r="AJ290" s="140" t="s">
        <v>794</v>
      </c>
      <c r="AK290" s="138">
        <v>11063017</v>
      </c>
      <c r="AL290" s="114"/>
      <c r="AM290" s="113"/>
    </row>
    <row r="291" spans="1:39" ht="15">
      <c r="A291" s="109" t="str">
        <f>INDEX('Tabel 3.1'!$C$9:$C$579,MATCH(AK291,'Tabel 3.1'!$IV$9:$IV$579,0))&amp;" - "&amp;INDEX('Tabel 3.1'!$D$9:$D$579,MATCH(AK291,'Tabel 3.1'!$IV$9:$IV$579,0))</f>
        <v>Sydinvest International - ISI Emerging Market Local Currency Bonds</v>
      </c>
      <c r="B291" s="138">
        <v>201412</v>
      </c>
      <c r="C291" s="138">
        <v>11063</v>
      </c>
      <c r="D291" s="138">
        <v>19</v>
      </c>
      <c r="E291" s="139">
        <v>139024117.2</v>
      </c>
      <c r="F291" s="139">
        <v>9416154</v>
      </c>
      <c r="G291" s="139">
        <v>9416154</v>
      </c>
      <c r="H291" s="139">
        <v>0</v>
      </c>
      <c r="I291" s="139">
        <v>126853831.2</v>
      </c>
      <c r="J291" s="139">
        <v>0</v>
      </c>
      <c r="K291" s="139">
        <v>118077826.8</v>
      </c>
      <c r="L291" s="139">
        <v>8776004.4</v>
      </c>
      <c r="M291" s="139">
        <v>0</v>
      </c>
      <c r="N291" s="139">
        <v>0</v>
      </c>
      <c r="O291" s="139">
        <v>0</v>
      </c>
      <c r="P291" s="139">
        <v>0</v>
      </c>
      <c r="Q291" s="139">
        <v>0</v>
      </c>
      <c r="R291" s="139">
        <v>0</v>
      </c>
      <c r="S291" s="139">
        <v>0</v>
      </c>
      <c r="T291" s="139">
        <v>0</v>
      </c>
      <c r="U291" s="139">
        <v>0</v>
      </c>
      <c r="V291" s="139">
        <v>2657365.2</v>
      </c>
      <c r="W291" s="139">
        <v>0</v>
      </c>
      <c r="X291" s="139">
        <v>2657365.2</v>
      </c>
      <c r="Y291" s="139">
        <v>0</v>
      </c>
      <c r="Z291" s="139">
        <v>89323.2</v>
      </c>
      <c r="AA291" s="139">
        <v>139024117.2</v>
      </c>
      <c r="AB291" s="139">
        <v>0</v>
      </c>
      <c r="AC291" s="139">
        <v>0</v>
      </c>
      <c r="AD291" s="139">
        <v>0</v>
      </c>
      <c r="AE291" s="139">
        <v>136820811.6</v>
      </c>
      <c r="AF291" s="139">
        <v>1563156</v>
      </c>
      <c r="AG291" s="139">
        <v>0</v>
      </c>
      <c r="AH291" s="139">
        <v>1563156</v>
      </c>
      <c r="AI291" s="139">
        <v>640149.6</v>
      </c>
      <c r="AJ291" s="140" t="s">
        <v>794</v>
      </c>
      <c r="AK291" s="138">
        <v>11063019</v>
      </c>
      <c r="AL291" s="114"/>
      <c r="AM291" s="113"/>
    </row>
    <row r="292" spans="1:39" ht="15">
      <c r="A292" s="109" t="str">
        <f>INDEX('Tabel 3.1'!$C$9:$C$579,MATCH(AK292,'Tabel 3.1'!$IV$9:$IV$579,0))&amp;" - "&amp;INDEX('Tabel 3.1'!$D$9:$D$579,MATCH(AK292,'Tabel 3.1'!$IV$9:$IV$579,0))</f>
        <v>Jyske Invest International - Jyske Invest British Bonds</v>
      </c>
      <c r="B292" s="138">
        <v>201412</v>
      </c>
      <c r="C292" s="138">
        <v>11066</v>
      </c>
      <c r="D292" s="138">
        <v>3</v>
      </c>
      <c r="E292" s="139">
        <v>41692000</v>
      </c>
      <c r="F292" s="139">
        <v>1167000</v>
      </c>
      <c r="G292" s="139">
        <v>1167000</v>
      </c>
      <c r="H292" s="139">
        <v>0</v>
      </c>
      <c r="I292" s="139">
        <v>40525000</v>
      </c>
      <c r="J292" s="139">
        <v>0</v>
      </c>
      <c r="K292" s="139">
        <v>40525000</v>
      </c>
      <c r="L292" s="139">
        <v>0</v>
      </c>
      <c r="M292" s="139">
        <v>0</v>
      </c>
      <c r="N292" s="139">
        <v>0</v>
      </c>
      <c r="O292" s="139">
        <v>0</v>
      </c>
      <c r="P292" s="139">
        <v>0</v>
      </c>
      <c r="Q292" s="139">
        <v>0</v>
      </c>
      <c r="R292" s="139">
        <v>0</v>
      </c>
      <c r="S292" s="139">
        <v>0</v>
      </c>
      <c r="T292" s="139">
        <v>0</v>
      </c>
      <c r="U292" s="139">
        <v>0</v>
      </c>
      <c r="V292" s="139">
        <v>0</v>
      </c>
      <c r="W292" s="139">
        <v>0</v>
      </c>
      <c r="X292" s="139">
        <v>0</v>
      </c>
      <c r="Y292" s="139">
        <v>0</v>
      </c>
      <c r="Z292" s="139">
        <v>0</v>
      </c>
      <c r="AA292" s="139">
        <v>41692000</v>
      </c>
      <c r="AB292" s="139">
        <v>0</v>
      </c>
      <c r="AC292" s="139">
        <v>0</v>
      </c>
      <c r="AD292" s="139">
        <v>0</v>
      </c>
      <c r="AE292" s="139">
        <v>41692000</v>
      </c>
      <c r="AF292" s="139">
        <v>0</v>
      </c>
      <c r="AG292" s="139">
        <v>0</v>
      </c>
      <c r="AH292" s="139">
        <v>0</v>
      </c>
      <c r="AI292" s="139">
        <v>0</v>
      </c>
      <c r="AJ292" s="140" t="s">
        <v>794</v>
      </c>
      <c r="AK292" s="138">
        <v>11066003</v>
      </c>
      <c r="AL292" s="114"/>
      <c r="AM292" s="113"/>
    </row>
    <row r="293" spans="1:39" ht="15">
      <c r="A293" s="109" t="str">
        <f>INDEX('Tabel 3.1'!$C$9:$C$579,MATCH(AK293,'Tabel 3.1'!$IV$9:$IV$579,0))&amp;" - "&amp;INDEX('Tabel 3.1'!$D$9:$D$579,MATCH(AK293,'Tabel 3.1'!$IV$9:$IV$579,0))</f>
        <v>Jyske Invest International - Jyske Invest Global Equities</v>
      </c>
      <c r="B293" s="138">
        <v>201412</v>
      </c>
      <c r="C293" s="138">
        <v>11066</v>
      </c>
      <c r="D293" s="138">
        <v>4</v>
      </c>
      <c r="E293" s="139">
        <v>278535000</v>
      </c>
      <c r="F293" s="139">
        <v>3197000</v>
      </c>
      <c r="G293" s="139">
        <v>3197000</v>
      </c>
      <c r="H293" s="139">
        <v>0</v>
      </c>
      <c r="I293" s="139">
        <v>0</v>
      </c>
      <c r="J293" s="139">
        <v>0</v>
      </c>
      <c r="K293" s="139">
        <v>0</v>
      </c>
      <c r="L293" s="139">
        <v>0</v>
      </c>
      <c r="M293" s="139">
        <v>275194000</v>
      </c>
      <c r="N293" s="139">
        <v>3342000</v>
      </c>
      <c r="O293" s="139">
        <v>271852000</v>
      </c>
      <c r="P293" s="139">
        <v>0</v>
      </c>
      <c r="Q293" s="139">
        <v>0</v>
      </c>
      <c r="R293" s="139">
        <v>0</v>
      </c>
      <c r="S293" s="139">
        <v>0</v>
      </c>
      <c r="T293" s="139">
        <v>0</v>
      </c>
      <c r="U293" s="139">
        <v>0</v>
      </c>
      <c r="V293" s="139">
        <v>0</v>
      </c>
      <c r="W293" s="139">
        <v>0</v>
      </c>
      <c r="X293" s="139">
        <v>0</v>
      </c>
      <c r="Y293" s="139">
        <v>0</v>
      </c>
      <c r="Z293" s="139">
        <v>144000</v>
      </c>
      <c r="AA293" s="139">
        <v>278534000</v>
      </c>
      <c r="AB293" s="139">
        <v>0</v>
      </c>
      <c r="AC293" s="139">
        <v>0</v>
      </c>
      <c r="AD293" s="139">
        <v>0</v>
      </c>
      <c r="AE293" s="139">
        <v>278271000</v>
      </c>
      <c r="AF293" s="139">
        <v>0</v>
      </c>
      <c r="AG293" s="139">
        <v>0</v>
      </c>
      <c r="AH293" s="139">
        <v>0</v>
      </c>
      <c r="AI293" s="139">
        <v>263000</v>
      </c>
      <c r="AJ293" s="140" t="s">
        <v>794</v>
      </c>
      <c r="AK293" s="138">
        <v>11066004</v>
      </c>
      <c r="AL293" s="114"/>
      <c r="AM293" s="113"/>
    </row>
    <row r="294" spans="1:39" ht="15">
      <c r="A294" s="109" t="str">
        <f>INDEX('Tabel 3.1'!$C$9:$C$579,MATCH(AK294,'Tabel 3.1'!$IV$9:$IV$579,0))&amp;" - "&amp;INDEX('Tabel 3.1'!$D$9:$D$579,MATCH(AK294,'Tabel 3.1'!$IV$9:$IV$579,0))</f>
        <v>Jyske Invest International - Jyske Invest Emerging Market Equities</v>
      </c>
      <c r="B294" s="138">
        <v>201412</v>
      </c>
      <c r="C294" s="138">
        <v>11066</v>
      </c>
      <c r="D294" s="138">
        <v>5</v>
      </c>
      <c r="E294" s="139">
        <v>92912000</v>
      </c>
      <c r="F294" s="139">
        <v>1945000</v>
      </c>
      <c r="G294" s="139">
        <v>1945000</v>
      </c>
      <c r="H294" s="139">
        <v>0</v>
      </c>
      <c r="I294" s="139">
        <v>0</v>
      </c>
      <c r="J294" s="139">
        <v>0</v>
      </c>
      <c r="K294" s="139">
        <v>0</v>
      </c>
      <c r="L294" s="139">
        <v>0</v>
      </c>
      <c r="M294" s="139">
        <v>90704000</v>
      </c>
      <c r="N294" s="139">
        <v>0</v>
      </c>
      <c r="O294" s="139">
        <v>90358000</v>
      </c>
      <c r="P294" s="139">
        <v>0</v>
      </c>
      <c r="Q294" s="139">
        <v>346000</v>
      </c>
      <c r="R294" s="139">
        <v>0</v>
      </c>
      <c r="S294" s="139">
        <v>0</v>
      </c>
      <c r="T294" s="139">
        <v>0</v>
      </c>
      <c r="U294" s="139">
        <v>0</v>
      </c>
      <c r="V294" s="139">
        <v>0</v>
      </c>
      <c r="W294" s="139">
        <v>0</v>
      </c>
      <c r="X294" s="139">
        <v>0</v>
      </c>
      <c r="Y294" s="139">
        <v>0</v>
      </c>
      <c r="Z294" s="139">
        <v>263000</v>
      </c>
      <c r="AA294" s="139">
        <v>92913000</v>
      </c>
      <c r="AB294" s="139">
        <v>0</v>
      </c>
      <c r="AC294" s="139">
        <v>0</v>
      </c>
      <c r="AD294" s="139">
        <v>0</v>
      </c>
      <c r="AE294" s="139">
        <v>92913000</v>
      </c>
      <c r="AF294" s="139">
        <v>0</v>
      </c>
      <c r="AG294" s="139">
        <v>0</v>
      </c>
      <c r="AH294" s="139">
        <v>0</v>
      </c>
      <c r="AI294" s="139">
        <v>0</v>
      </c>
      <c r="AJ294" s="140" t="s">
        <v>794</v>
      </c>
      <c r="AK294" s="138">
        <v>11066005</v>
      </c>
      <c r="AL294" s="114"/>
      <c r="AM294" s="113"/>
    </row>
    <row r="295" spans="1:39" ht="15">
      <c r="A295" s="109" t="str">
        <f>INDEX('Tabel 3.1'!$C$9:$C$579,MATCH(AK295,'Tabel 3.1'!$IV$9:$IV$579,0))&amp;" - "&amp;INDEX('Tabel 3.1'!$D$9:$D$579,MATCH(AK295,'Tabel 3.1'!$IV$9:$IV$579,0))</f>
        <v>Jyske Invest International - Jyske Invest Danish Bonds</v>
      </c>
      <c r="B295" s="138">
        <v>201412</v>
      </c>
      <c r="C295" s="138">
        <v>11066</v>
      </c>
      <c r="D295" s="138">
        <v>6</v>
      </c>
      <c r="E295" s="139">
        <v>244014000</v>
      </c>
      <c r="F295" s="139">
        <v>21711000</v>
      </c>
      <c r="G295" s="139">
        <v>704000</v>
      </c>
      <c r="H295" s="139">
        <v>21007000</v>
      </c>
      <c r="I295" s="139">
        <v>222303000</v>
      </c>
      <c r="J295" s="139">
        <v>217118000</v>
      </c>
      <c r="K295" s="139">
        <v>5185000</v>
      </c>
      <c r="L295" s="139">
        <v>0</v>
      </c>
      <c r="M295" s="139">
        <v>0</v>
      </c>
      <c r="N295" s="139">
        <v>0</v>
      </c>
      <c r="O295" s="139">
        <v>0</v>
      </c>
      <c r="P295" s="139">
        <v>0</v>
      </c>
      <c r="Q295" s="139">
        <v>0</v>
      </c>
      <c r="R295" s="139">
        <v>0</v>
      </c>
      <c r="S295" s="139">
        <v>0</v>
      </c>
      <c r="T295" s="139">
        <v>0</v>
      </c>
      <c r="U295" s="139">
        <v>0</v>
      </c>
      <c r="V295" s="139">
        <v>0</v>
      </c>
      <c r="W295" s="139">
        <v>0</v>
      </c>
      <c r="X295" s="139">
        <v>0</v>
      </c>
      <c r="Y295" s="139">
        <v>0</v>
      </c>
      <c r="Z295" s="139">
        <v>0</v>
      </c>
      <c r="AA295" s="139">
        <v>244014000</v>
      </c>
      <c r="AB295" s="139">
        <v>2000</v>
      </c>
      <c r="AC295" s="139">
        <v>2000</v>
      </c>
      <c r="AD295" s="139">
        <v>0</v>
      </c>
      <c r="AE295" s="139">
        <v>219839000</v>
      </c>
      <c r="AF295" s="139">
        <v>0</v>
      </c>
      <c r="AG295" s="139">
        <v>0</v>
      </c>
      <c r="AH295" s="139">
        <v>0</v>
      </c>
      <c r="AI295" s="139">
        <v>24173000</v>
      </c>
      <c r="AJ295" s="140" t="s">
        <v>794</v>
      </c>
      <c r="AK295" s="138">
        <v>11066006</v>
      </c>
      <c r="AL295" s="114"/>
      <c r="AM295" s="113"/>
    </row>
    <row r="296" spans="1:39" ht="15">
      <c r="A296" s="109" t="str">
        <f>INDEX('Tabel 3.1'!$C$9:$C$579,MATCH(AK296,'Tabel 3.1'!$IV$9:$IV$579,0))&amp;" - "&amp;INDEX('Tabel 3.1'!$D$9:$D$579,MATCH(AK296,'Tabel 3.1'!$IV$9:$IV$579,0))</f>
        <v>Jyske Invest International - Jyske Invest Swedish Bonds</v>
      </c>
      <c r="B296" s="138">
        <v>201412</v>
      </c>
      <c r="C296" s="138">
        <v>11066</v>
      </c>
      <c r="D296" s="138">
        <v>7</v>
      </c>
      <c r="E296" s="139">
        <v>35120000</v>
      </c>
      <c r="F296" s="139">
        <v>57000</v>
      </c>
      <c r="G296" s="139">
        <v>57000</v>
      </c>
      <c r="H296" s="139">
        <v>0</v>
      </c>
      <c r="I296" s="139">
        <v>35053000</v>
      </c>
      <c r="J296" s="139">
        <v>0</v>
      </c>
      <c r="K296" s="139">
        <v>35053000</v>
      </c>
      <c r="L296" s="139">
        <v>0</v>
      </c>
      <c r="M296" s="139">
        <v>0</v>
      </c>
      <c r="N296" s="139">
        <v>0</v>
      </c>
      <c r="O296" s="139">
        <v>0</v>
      </c>
      <c r="P296" s="139">
        <v>0</v>
      </c>
      <c r="Q296" s="139">
        <v>0</v>
      </c>
      <c r="R296" s="139">
        <v>0</v>
      </c>
      <c r="S296" s="139">
        <v>0</v>
      </c>
      <c r="T296" s="139">
        <v>0</v>
      </c>
      <c r="U296" s="139">
        <v>0</v>
      </c>
      <c r="V296" s="139">
        <v>0</v>
      </c>
      <c r="W296" s="139">
        <v>0</v>
      </c>
      <c r="X296" s="139">
        <v>0</v>
      </c>
      <c r="Y296" s="139">
        <v>0</v>
      </c>
      <c r="Z296" s="139">
        <v>10000</v>
      </c>
      <c r="AA296" s="139">
        <v>35120000</v>
      </c>
      <c r="AB296" s="139">
        <v>0</v>
      </c>
      <c r="AC296" s="139">
        <v>0</v>
      </c>
      <c r="AD296" s="139">
        <v>0</v>
      </c>
      <c r="AE296" s="139">
        <v>35120000</v>
      </c>
      <c r="AF296" s="139">
        <v>0</v>
      </c>
      <c r="AG296" s="139">
        <v>0</v>
      </c>
      <c r="AH296" s="139">
        <v>0</v>
      </c>
      <c r="AI296" s="139">
        <v>0</v>
      </c>
      <c r="AJ296" s="140" t="s">
        <v>794</v>
      </c>
      <c r="AK296" s="138">
        <v>11066007</v>
      </c>
      <c r="AL296" s="114"/>
      <c r="AM296" s="113"/>
    </row>
    <row r="297" spans="1:39" ht="15">
      <c r="A297" s="109" t="str">
        <f>INDEX('Tabel 3.1'!$C$9:$C$579,MATCH(AK297,'Tabel 3.1'!$IV$9:$IV$579,0))&amp;" - "&amp;INDEX('Tabel 3.1'!$D$9:$D$579,MATCH(AK297,'Tabel 3.1'!$IV$9:$IV$579,0))</f>
        <v>Jyske Invest International - Jyske Invest Income Strategy</v>
      </c>
      <c r="B297" s="138">
        <v>201412</v>
      </c>
      <c r="C297" s="138">
        <v>11066</v>
      </c>
      <c r="D297" s="138">
        <v>8</v>
      </c>
      <c r="E297" s="139">
        <v>83287000</v>
      </c>
      <c r="F297" s="139">
        <v>2059000</v>
      </c>
      <c r="G297" s="139">
        <v>2059000</v>
      </c>
      <c r="H297" s="139">
        <v>0</v>
      </c>
      <c r="I297" s="139">
        <v>66359000</v>
      </c>
      <c r="J297" s="139">
        <v>17086000</v>
      </c>
      <c r="K297" s="139">
        <v>49272000</v>
      </c>
      <c r="L297" s="139">
        <v>0</v>
      </c>
      <c r="M297" s="139">
        <v>0</v>
      </c>
      <c r="N297" s="139">
        <v>0</v>
      </c>
      <c r="O297" s="139">
        <v>0</v>
      </c>
      <c r="P297" s="139">
        <v>0</v>
      </c>
      <c r="Q297" s="139">
        <v>0</v>
      </c>
      <c r="R297" s="139">
        <v>0</v>
      </c>
      <c r="S297" s="139">
        <v>14739000</v>
      </c>
      <c r="T297" s="139">
        <v>14739000</v>
      </c>
      <c r="U297" s="139">
        <v>0</v>
      </c>
      <c r="V297" s="139">
        <v>130000</v>
      </c>
      <c r="W297" s="139">
        <v>103000</v>
      </c>
      <c r="X297" s="139">
        <v>27000</v>
      </c>
      <c r="Y297" s="139">
        <v>0</v>
      </c>
      <c r="Z297" s="139">
        <v>0</v>
      </c>
      <c r="AA297" s="139">
        <v>83287000</v>
      </c>
      <c r="AB297" s="139">
        <v>0</v>
      </c>
      <c r="AC297" s="139">
        <v>0</v>
      </c>
      <c r="AD297" s="139">
        <v>0</v>
      </c>
      <c r="AE297" s="139">
        <v>82003000</v>
      </c>
      <c r="AF297" s="139">
        <v>802000</v>
      </c>
      <c r="AG297" s="139">
        <v>0</v>
      </c>
      <c r="AH297" s="139">
        <v>802000</v>
      </c>
      <c r="AI297" s="139">
        <v>482000</v>
      </c>
      <c r="AJ297" s="140" t="s">
        <v>794</v>
      </c>
      <c r="AK297" s="138">
        <v>11066008</v>
      </c>
      <c r="AL297" s="114"/>
      <c r="AM297" s="113"/>
    </row>
    <row r="298" spans="1:39" ht="15">
      <c r="A298" s="109" t="str">
        <f>INDEX('Tabel 3.1'!$C$9:$C$579,MATCH(AK298,'Tabel 3.1'!$IV$9:$IV$579,0))&amp;" - "&amp;INDEX('Tabel 3.1'!$D$9:$D$579,MATCH(AK298,'Tabel 3.1'!$IV$9:$IV$579,0))</f>
        <v>Jyske Invest International - Jyske Invest Dollar Bonds</v>
      </c>
      <c r="B298" s="138">
        <v>201412</v>
      </c>
      <c r="C298" s="138">
        <v>11066</v>
      </c>
      <c r="D298" s="138">
        <v>9</v>
      </c>
      <c r="E298" s="139">
        <v>50008000</v>
      </c>
      <c r="F298" s="139">
        <v>419000</v>
      </c>
      <c r="G298" s="139">
        <v>419000</v>
      </c>
      <c r="H298" s="139">
        <v>0</v>
      </c>
      <c r="I298" s="139">
        <v>49589000</v>
      </c>
      <c r="J298" s="139">
        <v>1540000</v>
      </c>
      <c r="K298" s="139">
        <v>48049000</v>
      </c>
      <c r="L298" s="139">
        <v>0</v>
      </c>
      <c r="M298" s="139">
        <v>0</v>
      </c>
      <c r="N298" s="139">
        <v>0</v>
      </c>
      <c r="O298" s="139">
        <v>0</v>
      </c>
      <c r="P298" s="139">
        <v>0</v>
      </c>
      <c r="Q298" s="139">
        <v>0</v>
      </c>
      <c r="R298" s="139">
        <v>0</v>
      </c>
      <c r="S298" s="139">
        <v>0</v>
      </c>
      <c r="T298" s="139">
        <v>0</v>
      </c>
      <c r="U298" s="139">
        <v>0</v>
      </c>
      <c r="V298" s="139">
        <v>0</v>
      </c>
      <c r="W298" s="139">
        <v>0</v>
      </c>
      <c r="X298" s="139">
        <v>0</v>
      </c>
      <c r="Y298" s="139">
        <v>0</v>
      </c>
      <c r="Z298" s="139">
        <v>0</v>
      </c>
      <c r="AA298" s="139">
        <v>50008000</v>
      </c>
      <c r="AB298" s="139">
        <v>0</v>
      </c>
      <c r="AC298" s="139">
        <v>0</v>
      </c>
      <c r="AD298" s="139">
        <v>0</v>
      </c>
      <c r="AE298" s="139">
        <v>50008000</v>
      </c>
      <c r="AF298" s="139">
        <v>0</v>
      </c>
      <c r="AG298" s="139">
        <v>0</v>
      </c>
      <c r="AH298" s="139">
        <v>0</v>
      </c>
      <c r="AI298" s="139">
        <v>0</v>
      </c>
      <c r="AJ298" s="140" t="s">
        <v>794</v>
      </c>
      <c r="AK298" s="138">
        <v>11066009</v>
      </c>
      <c r="AL298" s="114"/>
      <c r="AM298" s="113"/>
    </row>
    <row r="299" spans="1:39" ht="15">
      <c r="A299" s="109" t="str">
        <f>INDEX('Tabel 3.1'!$C$9:$C$579,MATCH(AK299,'Tabel 3.1'!$IV$9:$IV$579,0))&amp;" - "&amp;INDEX('Tabel 3.1'!$D$9:$D$579,MATCH(AK299,'Tabel 3.1'!$IV$9:$IV$579,0))</f>
        <v>Jyske Invest International - Jyske Invest European Bonds</v>
      </c>
      <c r="B299" s="138">
        <v>201412</v>
      </c>
      <c r="C299" s="138">
        <v>11066</v>
      </c>
      <c r="D299" s="138">
        <v>10</v>
      </c>
      <c r="E299" s="139">
        <v>54445000</v>
      </c>
      <c r="F299" s="139">
        <v>1748000</v>
      </c>
      <c r="G299" s="139">
        <v>1748000</v>
      </c>
      <c r="H299" s="139">
        <v>0</v>
      </c>
      <c r="I299" s="139">
        <v>52697000</v>
      </c>
      <c r="J299" s="139">
        <v>10472000</v>
      </c>
      <c r="K299" s="139">
        <v>42225000</v>
      </c>
      <c r="L299" s="139">
        <v>0</v>
      </c>
      <c r="M299" s="139">
        <v>0</v>
      </c>
      <c r="N299" s="139">
        <v>0</v>
      </c>
      <c r="O299" s="139">
        <v>0</v>
      </c>
      <c r="P299" s="139">
        <v>0</v>
      </c>
      <c r="Q299" s="139">
        <v>0</v>
      </c>
      <c r="R299" s="139">
        <v>0</v>
      </c>
      <c r="S299" s="139">
        <v>0</v>
      </c>
      <c r="T299" s="139">
        <v>0</v>
      </c>
      <c r="U299" s="139">
        <v>0</v>
      </c>
      <c r="V299" s="139">
        <v>0</v>
      </c>
      <c r="W299" s="139">
        <v>0</v>
      </c>
      <c r="X299" s="139">
        <v>0</v>
      </c>
      <c r="Y299" s="139">
        <v>0</v>
      </c>
      <c r="Z299" s="139">
        <v>0</v>
      </c>
      <c r="AA299" s="139">
        <v>54444000</v>
      </c>
      <c r="AB299" s="139">
        <v>0</v>
      </c>
      <c r="AC299" s="139">
        <v>0</v>
      </c>
      <c r="AD299" s="139">
        <v>0</v>
      </c>
      <c r="AE299" s="139">
        <v>52897000</v>
      </c>
      <c r="AF299" s="139">
        <v>0</v>
      </c>
      <c r="AG299" s="139">
        <v>0</v>
      </c>
      <c r="AH299" s="139">
        <v>0</v>
      </c>
      <c r="AI299" s="139">
        <v>1547000</v>
      </c>
      <c r="AJ299" s="140" t="s">
        <v>794</v>
      </c>
      <c r="AK299" s="138">
        <v>11066010</v>
      </c>
      <c r="AL299" s="114"/>
      <c r="AM299" s="113"/>
    </row>
    <row r="300" spans="1:39" ht="15">
      <c r="A300" s="109" t="str">
        <f>INDEX('Tabel 3.1'!$C$9:$C$579,MATCH(AK300,'Tabel 3.1'!$IV$9:$IV$579,0))&amp;" - "&amp;INDEX('Tabel 3.1'!$D$9:$D$579,MATCH(AK300,'Tabel 3.1'!$IV$9:$IV$579,0))</f>
        <v>Jyske Invest International - Jyske Invest Emerging Market Bonds</v>
      </c>
      <c r="B300" s="138">
        <v>201412</v>
      </c>
      <c r="C300" s="138">
        <v>11066</v>
      </c>
      <c r="D300" s="138">
        <v>11</v>
      </c>
      <c r="E300" s="139">
        <v>105434000</v>
      </c>
      <c r="F300" s="139">
        <v>4551000</v>
      </c>
      <c r="G300" s="139">
        <v>4551000</v>
      </c>
      <c r="H300" s="139">
        <v>0</v>
      </c>
      <c r="I300" s="139">
        <v>100722000</v>
      </c>
      <c r="J300" s="139">
        <v>0</v>
      </c>
      <c r="K300" s="139">
        <v>100722000</v>
      </c>
      <c r="L300" s="139">
        <v>0</v>
      </c>
      <c r="M300" s="139">
        <v>0</v>
      </c>
      <c r="N300" s="139">
        <v>0</v>
      </c>
      <c r="O300" s="139">
        <v>0</v>
      </c>
      <c r="P300" s="139">
        <v>0</v>
      </c>
      <c r="Q300" s="139">
        <v>0</v>
      </c>
      <c r="R300" s="139">
        <v>0</v>
      </c>
      <c r="S300" s="139">
        <v>0</v>
      </c>
      <c r="T300" s="139">
        <v>0</v>
      </c>
      <c r="U300" s="139">
        <v>0</v>
      </c>
      <c r="V300" s="139">
        <v>161000</v>
      </c>
      <c r="W300" s="139">
        <v>0</v>
      </c>
      <c r="X300" s="139">
        <v>161000</v>
      </c>
      <c r="Y300" s="139">
        <v>0</v>
      </c>
      <c r="Z300" s="139">
        <v>0</v>
      </c>
      <c r="AA300" s="139">
        <v>105434000</v>
      </c>
      <c r="AB300" s="139">
        <v>0</v>
      </c>
      <c r="AC300" s="139">
        <v>0</v>
      </c>
      <c r="AD300" s="139">
        <v>0</v>
      </c>
      <c r="AE300" s="139">
        <v>105416000</v>
      </c>
      <c r="AF300" s="139">
        <v>0</v>
      </c>
      <c r="AG300" s="139">
        <v>0</v>
      </c>
      <c r="AH300" s="139">
        <v>0</v>
      </c>
      <c r="AI300" s="139">
        <v>18000</v>
      </c>
      <c r="AJ300" s="140" t="s">
        <v>794</v>
      </c>
      <c r="AK300" s="138">
        <v>11066011</v>
      </c>
      <c r="AL300" s="114"/>
      <c r="AM300" s="113"/>
    </row>
    <row r="301" spans="1:39" ht="15">
      <c r="A301" s="109" t="str">
        <f>INDEX('Tabel 3.1'!$C$9:$C$579,MATCH(AK301,'Tabel 3.1'!$IV$9:$IV$579,0))&amp;" - "&amp;INDEX('Tabel 3.1'!$D$9:$D$579,MATCH(AK301,'Tabel 3.1'!$IV$9:$IV$579,0))</f>
        <v>Jyske Invest International - Jyske Invest German Equities</v>
      </c>
      <c r="B301" s="138">
        <v>201412</v>
      </c>
      <c r="C301" s="138">
        <v>11066</v>
      </c>
      <c r="D301" s="138">
        <v>13</v>
      </c>
      <c r="E301" s="139">
        <v>202998000</v>
      </c>
      <c r="F301" s="139">
        <v>2622000</v>
      </c>
      <c r="G301" s="139">
        <v>2622000</v>
      </c>
      <c r="H301" s="139">
        <v>0</v>
      </c>
      <c r="I301" s="139">
        <v>0</v>
      </c>
      <c r="J301" s="139">
        <v>0</v>
      </c>
      <c r="K301" s="139">
        <v>0</v>
      </c>
      <c r="L301" s="139">
        <v>0</v>
      </c>
      <c r="M301" s="139">
        <v>200376000</v>
      </c>
      <c r="N301" s="139">
        <v>0</v>
      </c>
      <c r="O301" s="139">
        <v>200376000</v>
      </c>
      <c r="P301" s="139">
        <v>0</v>
      </c>
      <c r="Q301" s="139">
        <v>0</v>
      </c>
      <c r="R301" s="139">
        <v>0</v>
      </c>
      <c r="S301" s="139">
        <v>0</v>
      </c>
      <c r="T301" s="139">
        <v>0</v>
      </c>
      <c r="U301" s="139">
        <v>0</v>
      </c>
      <c r="V301" s="139">
        <v>0</v>
      </c>
      <c r="W301" s="139">
        <v>0</v>
      </c>
      <c r="X301" s="139">
        <v>0</v>
      </c>
      <c r="Y301" s="139">
        <v>0</v>
      </c>
      <c r="Z301" s="139">
        <v>0</v>
      </c>
      <c r="AA301" s="139">
        <v>202998000</v>
      </c>
      <c r="AB301" s="139">
        <v>0</v>
      </c>
      <c r="AC301" s="139">
        <v>0</v>
      </c>
      <c r="AD301" s="139">
        <v>0</v>
      </c>
      <c r="AE301" s="139">
        <v>202950000</v>
      </c>
      <c r="AF301" s="139">
        <v>0</v>
      </c>
      <c r="AG301" s="139">
        <v>0</v>
      </c>
      <c r="AH301" s="139">
        <v>0</v>
      </c>
      <c r="AI301" s="139">
        <v>48000</v>
      </c>
      <c r="AJ301" s="140" t="s">
        <v>794</v>
      </c>
      <c r="AK301" s="138">
        <v>11066013</v>
      </c>
      <c r="AL301" s="114"/>
      <c r="AM301" s="113"/>
    </row>
    <row r="302" spans="1:39" ht="15">
      <c r="A302" s="109" t="str">
        <f>INDEX('Tabel 3.1'!$C$9:$C$579,MATCH(AK302,'Tabel 3.1'!$IV$9:$IV$579,0))&amp;" - "&amp;INDEX('Tabel 3.1'!$D$9:$D$579,MATCH(AK302,'Tabel 3.1'!$IV$9:$IV$579,0))</f>
        <v>Jyske Invest International - Jyske Invest Japanese Equities</v>
      </c>
      <c r="B302" s="138">
        <v>201412</v>
      </c>
      <c r="C302" s="138">
        <v>11066</v>
      </c>
      <c r="D302" s="138">
        <v>14</v>
      </c>
      <c r="E302" s="139">
        <v>26236000</v>
      </c>
      <c r="F302" s="139">
        <v>303000</v>
      </c>
      <c r="G302" s="139">
        <v>303000</v>
      </c>
      <c r="H302" s="139">
        <v>0</v>
      </c>
      <c r="I302" s="139">
        <v>0</v>
      </c>
      <c r="J302" s="139">
        <v>0</v>
      </c>
      <c r="K302" s="139">
        <v>0</v>
      </c>
      <c r="L302" s="139">
        <v>0</v>
      </c>
      <c r="M302" s="139">
        <v>25915000</v>
      </c>
      <c r="N302" s="139">
        <v>0</v>
      </c>
      <c r="O302" s="139">
        <v>25915000</v>
      </c>
      <c r="P302" s="139">
        <v>0</v>
      </c>
      <c r="Q302" s="139">
        <v>0</v>
      </c>
      <c r="R302" s="139">
        <v>0</v>
      </c>
      <c r="S302" s="139">
        <v>0</v>
      </c>
      <c r="T302" s="139">
        <v>0</v>
      </c>
      <c r="U302" s="139">
        <v>0</v>
      </c>
      <c r="V302" s="139">
        <v>0</v>
      </c>
      <c r="W302" s="139">
        <v>0</v>
      </c>
      <c r="X302" s="139">
        <v>0</v>
      </c>
      <c r="Y302" s="139">
        <v>0</v>
      </c>
      <c r="Z302" s="139">
        <v>18000</v>
      </c>
      <c r="AA302" s="139">
        <v>26236000</v>
      </c>
      <c r="AB302" s="139">
        <v>0</v>
      </c>
      <c r="AC302" s="139">
        <v>0</v>
      </c>
      <c r="AD302" s="139">
        <v>0</v>
      </c>
      <c r="AE302" s="139">
        <v>26236000</v>
      </c>
      <c r="AF302" s="139">
        <v>0</v>
      </c>
      <c r="AG302" s="139">
        <v>0</v>
      </c>
      <c r="AH302" s="139">
        <v>0</v>
      </c>
      <c r="AI302" s="139">
        <v>0</v>
      </c>
      <c r="AJ302" s="140" t="s">
        <v>794</v>
      </c>
      <c r="AK302" s="138">
        <v>11066014</v>
      </c>
      <c r="AL302" s="114"/>
      <c r="AM302" s="113"/>
    </row>
    <row r="303" spans="1:39" ht="15">
      <c r="A303" s="109" t="str">
        <f>INDEX('Tabel 3.1'!$C$9:$C$579,MATCH(AK303,'Tabel 3.1'!$IV$9:$IV$579,0))&amp;" - "&amp;INDEX('Tabel 3.1'!$D$9:$D$579,MATCH(AK303,'Tabel 3.1'!$IV$9:$IV$579,0))</f>
        <v>Jyske Invest International - Jyske Invest Danish Equities</v>
      </c>
      <c r="B303" s="138">
        <v>201412</v>
      </c>
      <c r="C303" s="138">
        <v>11066</v>
      </c>
      <c r="D303" s="138">
        <v>15</v>
      </c>
      <c r="E303" s="139">
        <v>41883000</v>
      </c>
      <c r="F303" s="139">
        <v>270000</v>
      </c>
      <c r="G303" s="139">
        <v>270000</v>
      </c>
      <c r="H303" s="139">
        <v>0</v>
      </c>
      <c r="I303" s="139">
        <v>0</v>
      </c>
      <c r="J303" s="139">
        <v>0</v>
      </c>
      <c r="K303" s="139">
        <v>0</v>
      </c>
      <c r="L303" s="139">
        <v>0</v>
      </c>
      <c r="M303" s="139">
        <v>41613000</v>
      </c>
      <c r="N303" s="139">
        <v>41120000</v>
      </c>
      <c r="O303" s="139">
        <v>492000</v>
      </c>
      <c r="P303" s="139">
        <v>1000</v>
      </c>
      <c r="Q303" s="139">
        <v>0</v>
      </c>
      <c r="R303" s="139">
        <v>0</v>
      </c>
      <c r="S303" s="139">
        <v>0</v>
      </c>
      <c r="T303" s="139">
        <v>0</v>
      </c>
      <c r="U303" s="139">
        <v>0</v>
      </c>
      <c r="V303" s="139">
        <v>0</v>
      </c>
      <c r="W303" s="139">
        <v>0</v>
      </c>
      <c r="X303" s="139">
        <v>0</v>
      </c>
      <c r="Y303" s="139">
        <v>0</v>
      </c>
      <c r="Z303" s="139">
        <v>0</v>
      </c>
      <c r="AA303" s="139">
        <v>41883000</v>
      </c>
      <c r="AB303" s="139">
        <v>0</v>
      </c>
      <c r="AC303" s="139">
        <v>0</v>
      </c>
      <c r="AD303" s="139">
        <v>0</v>
      </c>
      <c r="AE303" s="139">
        <v>41861000</v>
      </c>
      <c r="AF303" s="139">
        <v>0</v>
      </c>
      <c r="AG303" s="139">
        <v>0</v>
      </c>
      <c r="AH303" s="139">
        <v>0</v>
      </c>
      <c r="AI303" s="139">
        <v>22000</v>
      </c>
      <c r="AJ303" s="140" t="s">
        <v>794</v>
      </c>
      <c r="AK303" s="138">
        <v>11066015</v>
      </c>
      <c r="AL303" s="114"/>
      <c r="AM303" s="113"/>
    </row>
    <row r="304" spans="1:39" ht="15">
      <c r="A304" s="109" t="str">
        <f>INDEX('Tabel 3.1'!$C$9:$C$579,MATCH(AK304,'Tabel 3.1'!$IV$9:$IV$579,0))&amp;" - "&amp;INDEX('Tabel 3.1'!$D$9:$D$579,MATCH(AK304,'Tabel 3.1'!$IV$9:$IV$579,0))</f>
        <v>Jyske Invest International - Jyske Invest European Equities</v>
      </c>
      <c r="B304" s="138">
        <v>201412</v>
      </c>
      <c r="C304" s="138">
        <v>11066</v>
      </c>
      <c r="D304" s="138">
        <v>17</v>
      </c>
      <c r="E304" s="139">
        <v>92269000</v>
      </c>
      <c r="F304" s="139">
        <v>1342000</v>
      </c>
      <c r="G304" s="139">
        <v>1342000</v>
      </c>
      <c r="H304" s="139">
        <v>0</v>
      </c>
      <c r="I304" s="139">
        <v>0</v>
      </c>
      <c r="J304" s="139">
        <v>0</v>
      </c>
      <c r="K304" s="139">
        <v>0</v>
      </c>
      <c r="L304" s="139">
        <v>0</v>
      </c>
      <c r="M304" s="139">
        <v>90882000</v>
      </c>
      <c r="N304" s="139">
        <v>3274000</v>
      </c>
      <c r="O304" s="139">
        <v>87608000</v>
      </c>
      <c r="P304" s="139">
        <v>0</v>
      </c>
      <c r="Q304" s="139">
        <v>0</v>
      </c>
      <c r="R304" s="139">
        <v>0</v>
      </c>
      <c r="S304" s="139">
        <v>0</v>
      </c>
      <c r="T304" s="139">
        <v>0</v>
      </c>
      <c r="U304" s="139">
        <v>0</v>
      </c>
      <c r="V304" s="139">
        <v>0</v>
      </c>
      <c r="W304" s="139">
        <v>0</v>
      </c>
      <c r="X304" s="139">
        <v>0</v>
      </c>
      <c r="Y304" s="139">
        <v>0</v>
      </c>
      <c r="Z304" s="139">
        <v>45000</v>
      </c>
      <c r="AA304" s="139">
        <v>92269000</v>
      </c>
      <c r="AB304" s="139">
        <v>0</v>
      </c>
      <c r="AC304" s="139">
        <v>0</v>
      </c>
      <c r="AD304" s="139">
        <v>0</v>
      </c>
      <c r="AE304" s="139">
        <v>92257000</v>
      </c>
      <c r="AF304" s="139">
        <v>0</v>
      </c>
      <c r="AG304" s="139">
        <v>0</v>
      </c>
      <c r="AH304" s="139">
        <v>0</v>
      </c>
      <c r="AI304" s="139">
        <v>12000</v>
      </c>
      <c r="AJ304" s="140" t="s">
        <v>794</v>
      </c>
      <c r="AK304" s="138">
        <v>11066017</v>
      </c>
      <c r="AL304" s="114"/>
      <c r="AM304" s="113"/>
    </row>
    <row r="305" spans="1:39" ht="15">
      <c r="A305" s="109" t="str">
        <f>INDEX('Tabel 3.1'!$C$9:$C$579,MATCH(AK305,'Tabel 3.1'!$IV$9:$IV$579,0))&amp;" - "&amp;INDEX('Tabel 3.1'!$D$9:$D$579,MATCH(AK305,'Tabel 3.1'!$IV$9:$IV$579,0))</f>
        <v>Jyske Invest International - Jyske Invest Far Eastern Equities</v>
      </c>
      <c r="B305" s="138">
        <v>201412</v>
      </c>
      <c r="C305" s="138">
        <v>11066</v>
      </c>
      <c r="D305" s="138">
        <v>18</v>
      </c>
      <c r="E305" s="139">
        <v>133414000</v>
      </c>
      <c r="F305" s="139">
        <v>1148000</v>
      </c>
      <c r="G305" s="139">
        <v>1148000</v>
      </c>
      <c r="H305" s="139">
        <v>0</v>
      </c>
      <c r="I305" s="139">
        <v>0</v>
      </c>
      <c r="J305" s="139">
        <v>0</v>
      </c>
      <c r="K305" s="139">
        <v>0</v>
      </c>
      <c r="L305" s="139">
        <v>0</v>
      </c>
      <c r="M305" s="139">
        <v>132191000</v>
      </c>
      <c r="N305" s="139">
        <v>0</v>
      </c>
      <c r="O305" s="139">
        <v>132191000</v>
      </c>
      <c r="P305" s="139">
        <v>0</v>
      </c>
      <c r="Q305" s="139">
        <v>0</v>
      </c>
      <c r="R305" s="139">
        <v>0</v>
      </c>
      <c r="S305" s="139">
        <v>0</v>
      </c>
      <c r="T305" s="139">
        <v>0</v>
      </c>
      <c r="U305" s="139">
        <v>0</v>
      </c>
      <c r="V305" s="139">
        <v>0</v>
      </c>
      <c r="W305" s="139">
        <v>0</v>
      </c>
      <c r="X305" s="139">
        <v>0</v>
      </c>
      <c r="Y305" s="139">
        <v>0</v>
      </c>
      <c r="Z305" s="139">
        <v>75000</v>
      </c>
      <c r="AA305" s="139">
        <v>133415000</v>
      </c>
      <c r="AB305" s="139">
        <v>0</v>
      </c>
      <c r="AC305" s="139">
        <v>0</v>
      </c>
      <c r="AD305" s="139">
        <v>0</v>
      </c>
      <c r="AE305" s="139">
        <v>133415000</v>
      </c>
      <c r="AF305" s="139">
        <v>0</v>
      </c>
      <c r="AG305" s="139">
        <v>0</v>
      </c>
      <c r="AH305" s="139">
        <v>0</v>
      </c>
      <c r="AI305" s="139">
        <v>0</v>
      </c>
      <c r="AJ305" s="140" t="s">
        <v>794</v>
      </c>
      <c r="AK305" s="138">
        <v>11066018</v>
      </c>
      <c r="AL305" s="114"/>
      <c r="AM305" s="113"/>
    </row>
    <row r="306" spans="1:39" ht="15">
      <c r="A306" s="109" t="str">
        <f>INDEX('Tabel 3.1'!$C$9:$C$579,MATCH(AK306,'Tabel 3.1'!$IV$9:$IV$579,0))&amp;" - "&amp;INDEX('Tabel 3.1'!$D$9:$D$579,MATCH(AK306,'Tabel 3.1'!$IV$9:$IV$579,0))</f>
        <v>Jyske Invest International - Jyske Invest US Equities</v>
      </c>
      <c r="B306" s="138">
        <v>201412</v>
      </c>
      <c r="C306" s="138">
        <v>11066</v>
      </c>
      <c r="D306" s="138">
        <v>19</v>
      </c>
      <c r="E306" s="139">
        <v>92001000</v>
      </c>
      <c r="F306" s="139">
        <v>1408000</v>
      </c>
      <c r="G306" s="139">
        <v>1408000</v>
      </c>
      <c r="H306" s="139">
        <v>0</v>
      </c>
      <c r="I306" s="139">
        <v>0</v>
      </c>
      <c r="J306" s="139">
        <v>0</v>
      </c>
      <c r="K306" s="139">
        <v>0</v>
      </c>
      <c r="L306" s="139">
        <v>0</v>
      </c>
      <c r="M306" s="139">
        <v>90089000</v>
      </c>
      <c r="N306" s="139">
        <v>0</v>
      </c>
      <c r="O306" s="139">
        <v>90089000</v>
      </c>
      <c r="P306" s="139">
        <v>0</v>
      </c>
      <c r="Q306" s="139">
        <v>0</v>
      </c>
      <c r="R306" s="139">
        <v>0</v>
      </c>
      <c r="S306" s="139">
        <v>0</v>
      </c>
      <c r="T306" s="139">
        <v>0</v>
      </c>
      <c r="U306" s="139">
        <v>0</v>
      </c>
      <c r="V306" s="139">
        <v>0</v>
      </c>
      <c r="W306" s="139">
        <v>0</v>
      </c>
      <c r="X306" s="139">
        <v>0</v>
      </c>
      <c r="Y306" s="139">
        <v>0</v>
      </c>
      <c r="Z306" s="139">
        <v>504000</v>
      </c>
      <c r="AA306" s="139">
        <v>92000000</v>
      </c>
      <c r="AB306" s="139">
        <v>0</v>
      </c>
      <c r="AC306" s="139">
        <v>0</v>
      </c>
      <c r="AD306" s="139">
        <v>0</v>
      </c>
      <c r="AE306" s="139">
        <v>92000000</v>
      </c>
      <c r="AF306" s="139">
        <v>0</v>
      </c>
      <c r="AG306" s="139">
        <v>0</v>
      </c>
      <c r="AH306" s="139">
        <v>0</v>
      </c>
      <c r="AI306" s="139">
        <v>0</v>
      </c>
      <c r="AJ306" s="140" t="s">
        <v>794</v>
      </c>
      <c r="AK306" s="138">
        <v>11066019</v>
      </c>
      <c r="AL306" s="114"/>
      <c r="AM306" s="113"/>
    </row>
    <row r="307" spans="1:39" ht="15">
      <c r="A307" s="109" t="str">
        <f>INDEX('Tabel 3.1'!$C$9:$C$579,MATCH(AK307,'Tabel 3.1'!$IV$9:$IV$579,0))&amp;" - "&amp;INDEX('Tabel 3.1'!$D$9:$D$579,MATCH(AK307,'Tabel 3.1'!$IV$9:$IV$579,0))</f>
        <v>Jyske Invest International - Jyske Invest Latin American Equities</v>
      </c>
      <c r="B307" s="138">
        <v>201412</v>
      </c>
      <c r="C307" s="138">
        <v>11066</v>
      </c>
      <c r="D307" s="138">
        <v>20</v>
      </c>
      <c r="E307" s="139">
        <v>48988000</v>
      </c>
      <c r="F307" s="139">
        <v>461000</v>
      </c>
      <c r="G307" s="139">
        <v>461000</v>
      </c>
      <c r="H307" s="139">
        <v>0</v>
      </c>
      <c r="I307" s="139">
        <v>0</v>
      </c>
      <c r="J307" s="139">
        <v>0</v>
      </c>
      <c r="K307" s="139">
        <v>0</v>
      </c>
      <c r="L307" s="139">
        <v>0</v>
      </c>
      <c r="M307" s="139">
        <v>48420000</v>
      </c>
      <c r="N307" s="139">
        <v>0</v>
      </c>
      <c r="O307" s="139">
        <v>48420000</v>
      </c>
      <c r="P307" s="139">
        <v>0</v>
      </c>
      <c r="Q307" s="139">
        <v>0</v>
      </c>
      <c r="R307" s="139">
        <v>0</v>
      </c>
      <c r="S307" s="139">
        <v>0</v>
      </c>
      <c r="T307" s="139">
        <v>0</v>
      </c>
      <c r="U307" s="139">
        <v>0</v>
      </c>
      <c r="V307" s="139">
        <v>0</v>
      </c>
      <c r="W307" s="139">
        <v>0</v>
      </c>
      <c r="X307" s="139">
        <v>0</v>
      </c>
      <c r="Y307" s="139">
        <v>0</v>
      </c>
      <c r="Z307" s="139">
        <v>107000</v>
      </c>
      <c r="AA307" s="139">
        <v>48988000</v>
      </c>
      <c r="AB307" s="139">
        <v>0</v>
      </c>
      <c r="AC307" s="139">
        <v>0</v>
      </c>
      <c r="AD307" s="139">
        <v>0</v>
      </c>
      <c r="AE307" s="139">
        <v>48968000</v>
      </c>
      <c r="AF307" s="139">
        <v>0</v>
      </c>
      <c r="AG307" s="139">
        <v>0</v>
      </c>
      <c r="AH307" s="139">
        <v>0</v>
      </c>
      <c r="AI307" s="139">
        <v>20000</v>
      </c>
      <c r="AJ307" s="140" t="s">
        <v>794</v>
      </c>
      <c r="AK307" s="138">
        <v>11066020</v>
      </c>
      <c r="AL307" s="114"/>
      <c r="AM307" s="113"/>
    </row>
    <row r="308" spans="1:39" ht="15">
      <c r="A308" s="109" t="str">
        <f>INDEX('Tabel 3.1'!$C$9:$C$579,MATCH(AK308,'Tabel 3.1'!$IV$9:$IV$579,0))&amp;" - "&amp;INDEX('Tabel 3.1'!$D$9:$D$579,MATCH(AK308,'Tabel 3.1'!$IV$9:$IV$579,0))</f>
        <v>Jyske Invest International - Jyske Invest Russian Equities</v>
      </c>
      <c r="B308" s="138">
        <v>201412</v>
      </c>
      <c r="C308" s="138">
        <v>11066</v>
      </c>
      <c r="D308" s="138">
        <v>21</v>
      </c>
      <c r="E308" s="139">
        <v>25585000</v>
      </c>
      <c r="F308" s="139">
        <v>324000</v>
      </c>
      <c r="G308" s="139">
        <v>324000</v>
      </c>
      <c r="H308" s="139">
        <v>0</v>
      </c>
      <c r="I308" s="139">
        <v>0</v>
      </c>
      <c r="J308" s="139">
        <v>0</v>
      </c>
      <c r="K308" s="139">
        <v>0</v>
      </c>
      <c r="L308" s="139">
        <v>0</v>
      </c>
      <c r="M308" s="139">
        <v>25018000</v>
      </c>
      <c r="N308" s="139">
        <v>0</v>
      </c>
      <c r="O308" s="139">
        <v>25018000</v>
      </c>
      <c r="P308" s="139">
        <v>0</v>
      </c>
      <c r="Q308" s="139">
        <v>0</v>
      </c>
      <c r="R308" s="139">
        <v>0</v>
      </c>
      <c r="S308" s="139">
        <v>0</v>
      </c>
      <c r="T308" s="139">
        <v>0</v>
      </c>
      <c r="U308" s="139">
        <v>0</v>
      </c>
      <c r="V308" s="139">
        <v>0</v>
      </c>
      <c r="W308" s="139">
        <v>0</v>
      </c>
      <c r="X308" s="139">
        <v>0</v>
      </c>
      <c r="Y308" s="139">
        <v>0</v>
      </c>
      <c r="Z308" s="139">
        <v>243000</v>
      </c>
      <c r="AA308" s="139">
        <v>25584000</v>
      </c>
      <c r="AB308" s="139">
        <v>0</v>
      </c>
      <c r="AC308" s="139">
        <v>0</v>
      </c>
      <c r="AD308" s="139">
        <v>0</v>
      </c>
      <c r="AE308" s="139">
        <v>25584000</v>
      </c>
      <c r="AF308" s="139">
        <v>0</v>
      </c>
      <c r="AG308" s="139">
        <v>0</v>
      </c>
      <c r="AH308" s="139">
        <v>0</v>
      </c>
      <c r="AI308" s="139">
        <v>0</v>
      </c>
      <c r="AJ308" s="140" t="s">
        <v>794</v>
      </c>
      <c r="AK308" s="138">
        <v>11066021</v>
      </c>
      <c r="AL308" s="114"/>
      <c r="AM308" s="113"/>
    </row>
    <row r="309" spans="1:39" ht="15">
      <c r="A309" s="109" t="str">
        <f>INDEX('Tabel 3.1'!$C$9:$C$579,MATCH(AK309,'Tabel 3.1'!$IV$9:$IV$579,0))&amp;" - "&amp;INDEX('Tabel 3.1'!$D$9:$D$579,MATCH(AK309,'Tabel 3.1'!$IV$9:$IV$579,0))</f>
        <v>Jyske Invest International - Jyske Invest Emerging Market Bonds (EUR)</v>
      </c>
      <c r="B309" s="138">
        <v>201412</v>
      </c>
      <c r="C309" s="138">
        <v>11066</v>
      </c>
      <c r="D309" s="138">
        <v>23</v>
      </c>
      <c r="E309" s="139">
        <v>216297000</v>
      </c>
      <c r="F309" s="139">
        <v>7746000</v>
      </c>
      <c r="G309" s="139">
        <v>7746000</v>
      </c>
      <c r="H309" s="139">
        <v>0</v>
      </c>
      <c r="I309" s="139">
        <v>207508000</v>
      </c>
      <c r="J309" s="139">
        <v>0</v>
      </c>
      <c r="K309" s="139">
        <v>205523000</v>
      </c>
      <c r="L309" s="139">
        <v>1985000</v>
      </c>
      <c r="M309" s="139">
        <v>0</v>
      </c>
      <c r="N309" s="139">
        <v>0</v>
      </c>
      <c r="O309" s="139">
        <v>0</v>
      </c>
      <c r="P309" s="139">
        <v>0</v>
      </c>
      <c r="Q309" s="139">
        <v>0</v>
      </c>
      <c r="R309" s="139">
        <v>0</v>
      </c>
      <c r="S309" s="139">
        <v>0</v>
      </c>
      <c r="T309" s="139">
        <v>0</v>
      </c>
      <c r="U309" s="139">
        <v>0</v>
      </c>
      <c r="V309" s="139">
        <v>116000</v>
      </c>
      <c r="W309" s="139">
        <v>0</v>
      </c>
      <c r="X309" s="139">
        <v>116000</v>
      </c>
      <c r="Y309" s="139">
        <v>0</v>
      </c>
      <c r="Z309" s="139">
        <v>927000</v>
      </c>
      <c r="AA309" s="139">
        <v>216297000</v>
      </c>
      <c r="AB309" s="139">
        <v>0</v>
      </c>
      <c r="AC309" s="139">
        <v>0</v>
      </c>
      <c r="AD309" s="139">
        <v>0</v>
      </c>
      <c r="AE309" s="139">
        <v>210228000</v>
      </c>
      <c r="AF309" s="139">
        <v>6069000</v>
      </c>
      <c r="AG309" s="139">
        <v>0</v>
      </c>
      <c r="AH309" s="139">
        <v>6069000</v>
      </c>
      <c r="AI309" s="139">
        <v>0</v>
      </c>
      <c r="AJ309" s="140" t="s">
        <v>794</v>
      </c>
      <c r="AK309" s="138">
        <v>11066023</v>
      </c>
      <c r="AL309" s="114"/>
      <c r="AM309" s="113"/>
    </row>
    <row r="310" spans="1:39" ht="15">
      <c r="A310" s="109" t="str">
        <f>INDEX('Tabel 3.1'!$C$9:$C$579,MATCH(AK310,'Tabel 3.1'!$IV$9:$IV$579,0))&amp;" - "&amp;INDEX('Tabel 3.1'!$D$9:$D$579,MATCH(AK310,'Tabel 3.1'!$IV$9:$IV$579,0))</f>
        <v>Jyske Invest International - Jyske Invest Stable Strategy</v>
      </c>
      <c r="B310" s="138">
        <v>201412</v>
      </c>
      <c r="C310" s="138">
        <v>11066</v>
      </c>
      <c r="D310" s="138">
        <v>28</v>
      </c>
      <c r="E310" s="139">
        <v>1545293000</v>
      </c>
      <c r="F310" s="139">
        <v>60297000</v>
      </c>
      <c r="G310" s="139">
        <v>60297000</v>
      </c>
      <c r="H310" s="139">
        <v>0</v>
      </c>
      <c r="I310" s="139">
        <v>1128485000</v>
      </c>
      <c r="J310" s="139">
        <v>290823000</v>
      </c>
      <c r="K310" s="139">
        <v>834574000</v>
      </c>
      <c r="L310" s="139">
        <v>3087000</v>
      </c>
      <c r="M310" s="139">
        <v>291405000</v>
      </c>
      <c r="N310" s="139">
        <v>10526000</v>
      </c>
      <c r="O310" s="139">
        <v>280879000</v>
      </c>
      <c r="P310" s="139">
        <v>0</v>
      </c>
      <c r="Q310" s="139">
        <v>0</v>
      </c>
      <c r="R310" s="139">
        <v>0</v>
      </c>
      <c r="S310" s="139">
        <v>60139000</v>
      </c>
      <c r="T310" s="139">
        <v>60139000</v>
      </c>
      <c r="U310" s="139">
        <v>0</v>
      </c>
      <c r="V310" s="139">
        <v>1847000</v>
      </c>
      <c r="W310" s="139">
        <v>1637000</v>
      </c>
      <c r="X310" s="139">
        <v>210000</v>
      </c>
      <c r="Y310" s="139">
        <v>0</v>
      </c>
      <c r="Z310" s="139">
        <v>3120000</v>
      </c>
      <c r="AA310" s="139">
        <v>1545294000</v>
      </c>
      <c r="AB310" s="139">
        <v>0</v>
      </c>
      <c r="AC310" s="139">
        <v>0</v>
      </c>
      <c r="AD310" s="139">
        <v>0</v>
      </c>
      <c r="AE310" s="139">
        <v>1525744000</v>
      </c>
      <c r="AF310" s="139">
        <v>19525000</v>
      </c>
      <c r="AG310" s="139">
        <v>0</v>
      </c>
      <c r="AH310" s="139">
        <v>19525000</v>
      </c>
      <c r="AI310" s="139">
        <v>25000</v>
      </c>
      <c r="AJ310" s="140" t="s">
        <v>794</v>
      </c>
      <c r="AK310" s="138">
        <v>11066028</v>
      </c>
      <c r="AL310" s="114"/>
      <c r="AM310" s="113"/>
    </row>
    <row r="311" spans="1:39" ht="15">
      <c r="A311" s="109" t="str">
        <f>INDEX('Tabel 3.1'!$C$9:$C$579,MATCH(AK311,'Tabel 3.1'!$IV$9:$IV$579,0))&amp;" - "&amp;INDEX('Tabel 3.1'!$D$9:$D$579,MATCH(AK311,'Tabel 3.1'!$IV$9:$IV$579,0))</f>
        <v>Jyske Invest International - Jyske Invest Balanced Strategy</v>
      </c>
      <c r="B311" s="138">
        <v>201412</v>
      </c>
      <c r="C311" s="138">
        <v>11066</v>
      </c>
      <c r="D311" s="138">
        <v>29</v>
      </c>
      <c r="E311" s="139">
        <v>871307000</v>
      </c>
      <c r="F311" s="139">
        <v>37539000</v>
      </c>
      <c r="G311" s="139">
        <v>37539000</v>
      </c>
      <c r="H311" s="139">
        <v>0</v>
      </c>
      <c r="I311" s="139">
        <v>468984000</v>
      </c>
      <c r="J311" s="139">
        <v>125489000</v>
      </c>
      <c r="K311" s="139">
        <v>342194000</v>
      </c>
      <c r="L311" s="139">
        <v>1301000</v>
      </c>
      <c r="M311" s="139">
        <v>329025000</v>
      </c>
      <c r="N311" s="139">
        <v>11825000</v>
      </c>
      <c r="O311" s="139">
        <v>317199000</v>
      </c>
      <c r="P311" s="139">
        <v>0</v>
      </c>
      <c r="Q311" s="139">
        <v>0</v>
      </c>
      <c r="R311" s="139">
        <v>0</v>
      </c>
      <c r="S311" s="139">
        <v>24834000</v>
      </c>
      <c r="T311" s="139">
        <v>24834000</v>
      </c>
      <c r="U311" s="139">
        <v>0</v>
      </c>
      <c r="V311" s="139">
        <v>952000</v>
      </c>
      <c r="W311" s="139">
        <v>861000</v>
      </c>
      <c r="X311" s="139">
        <v>91000</v>
      </c>
      <c r="Y311" s="139">
        <v>0</v>
      </c>
      <c r="Z311" s="139">
        <v>9973000</v>
      </c>
      <c r="AA311" s="139">
        <v>871307000</v>
      </c>
      <c r="AB311" s="139">
        <v>0</v>
      </c>
      <c r="AC311" s="139">
        <v>0</v>
      </c>
      <c r="AD311" s="139">
        <v>0</v>
      </c>
      <c r="AE311" s="139">
        <v>859671000</v>
      </c>
      <c r="AF311" s="139">
        <v>11607000</v>
      </c>
      <c r="AG311" s="139">
        <v>0</v>
      </c>
      <c r="AH311" s="139">
        <v>11607000</v>
      </c>
      <c r="AI311" s="139">
        <v>29000</v>
      </c>
      <c r="AJ311" s="140" t="s">
        <v>794</v>
      </c>
      <c r="AK311" s="138">
        <v>11066029</v>
      </c>
      <c r="AL311" s="114"/>
      <c r="AM311" s="113"/>
    </row>
    <row r="312" spans="1:39" ht="15">
      <c r="A312" s="109" t="str">
        <f>INDEX('Tabel 3.1'!$C$9:$C$579,MATCH(AK312,'Tabel 3.1'!$IV$9:$IV$579,0))&amp;" - "&amp;INDEX('Tabel 3.1'!$D$9:$D$579,MATCH(AK312,'Tabel 3.1'!$IV$9:$IV$579,0))</f>
        <v>Jyske Invest International - Jyske Invest Growth Strategy</v>
      </c>
      <c r="B312" s="138">
        <v>201412</v>
      </c>
      <c r="C312" s="138">
        <v>11066</v>
      </c>
      <c r="D312" s="138">
        <v>30</v>
      </c>
      <c r="E312" s="139">
        <v>88675000</v>
      </c>
      <c r="F312" s="139">
        <v>3828000</v>
      </c>
      <c r="G312" s="139">
        <v>3828000</v>
      </c>
      <c r="H312" s="139">
        <v>0</v>
      </c>
      <c r="I312" s="139">
        <v>8454000</v>
      </c>
      <c r="J312" s="139">
        <v>1748000</v>
      </c>
      <c r="K312" s="139">
        <v>6706000</v>
      </c>
      <c r="L312" s="139">
        <v>0</v>
      </c>
      <c r="M312" s="139">
        <v>68454000</v>
      </c>
      <c r="N312" s="139">
        <v>2344000</v>
      </c>
      <c r="O312" s="139">
        <v>66110000</v>
      </c>
      <c r="P312" s="139">
        <v>0</v>
      </c>
      <c r="Q312" s="139">
        <v>0</v>
      </c>
      <c r="R312" s="139">
        <v>0</v>
      </c>
      <c r="S312" s="139">
        <v>7329000</v>
      </c>
      <c r="T312" s="139">
        <v>7329000</v>
      </c>
      <c r="U312" s="139">
        <v>0</v>
      </c>
      <c r="V312" s="139">
        <v>154000</v>
      </c>
      <c r="W312" s="139">
        <v>59000</v>
      </c>
      <c r="X312" s="139">
        <v>95000</v>
      </c>
      <c r="Y312" s="139">
        <v>0</v>
      </c>
      <c r="Z312" s="139">
        <v>456000</v>
      </c>
      <c r="AA312" s="139">
        <v>88676000</v>
      </c>
      <c r="AB312" s="139">
        <v>0</v>
      </c>
      <c r="AC312" s="139">
        <v>0</v>
      </c>
      <c r="AD312" s="139">
        <v>0</v>
      </c>
      <c r="AE312" s="139">
        <v>87336000</v>
      </c>
      <c r="AF312" s="139">
        <v>1340000</v>
      </c>
      <c r="AG312" s="139">
        <v>0</v>
      </c>
      <c r="AH312" s="139">
        <v>1340000</v>
      </c>
      <c r="AI312" s="139">
        <v>0</v>
      </c>
      <c r="AJ312" s="140" t="s">
        <v>794</v>
      </c>
      <c r="AK312" s="138">
        <v>11066030</v>
      </c>
      <c r="AL312" s="114"/>
      <c r="AM312" s="113"/>
    </row>
    <row r="313" spans="1:39" ht="15">
      <c r="A313" s="109" t="str">
        <f>INDEX('Tabel 3.1'!$C$9:$C$579,MATCH(AK313,'Tabel 3.1'!$IV$9:$IV$579,0))&amp;" - "&amp;INDEX('Tabel 3.1'!$D$9:$D$579,MATCH(AK313,'Tabel 3.1'!$IV$9:$IV$579,0))</f>
        <v>Jyske Invest International - Jyske Invest Aggressive Strategy</v>
      </c>
      <c r="B313" s="138">
        <v>201412</v>
      </c>
      <c r="C313" s="138">
        <v>11066</v>
      </c>
      <c r="D313" s="138">
        <v>31</v>
      </c>
      <c r="E313" s="139">
        <v>252475000</v>
      </c>
      <c r="F313" s="139">
        <v>8548000</v>
      </c>
      <c r="G313" s="139">
        <v>8548000</v>
      </c>
      <c r="H313" s="139">
        <v>0</v>
      </c>
      <c r="I313" s="139">
        <v>0</v>
      </c>
      <c r="J313" s="139">
        <v>0</v>
      </c>
      <c r="K313" s="139">
        <v>0</v>
      </c>
      <c r="L313" s="139">
        <v>0</v>
      </c>
      <c r="M313" s="139">
        <v>243756000</v>
      </c>
      <c r="N313" s="139">
        <v>8532000</v>
      </c>
      <c r="O313" s="139">
        <v>235224000</v>
      </c>
      <c r="P313" s="139">
        <v>0</v>
      </c>
      <c r="Q313" s="139">
        <v>0</v>
      </c>
      <c r="R313" s="139">
        <v>0</v>
      </c>
      <c r="S313" s="139">
        <v>0</v>
      </c>
      <c r="T313" s="139">
        <v>0</v>
      </c>
      <c r="U313" s="139">
        <v>0</v>
      </c>
      <c r="V313" s="139">
        <v>0</v>
      </c>
      <c r="W313" s="139">
        <v>0</v>
      </c>
      <c r="X313" s="139">
        <v>0</v>
      </c>
      <c r="Y313" s="139">
        <v>0</v>
      </c>
      <c r="Z313" s="139">
        <v>171000</v>
      </c>
      <c r="AA313" s="139">
        <v>252475000</v>
      </c>
      <c r="AB313" s="139">
        <v>0</v>
      </c>
      <c r="AC313" s="139">
        <v>0</v>
      </c>
      <c r="AD313" s="139">
        <v>0</v>
      </c>
      <c r="AE313" s="139">
        <v>252475000</v>
      </c>
      <c r="AF313" s="139">
        <v>0</v>
      </c>
      <c r="AG313" s="139">
        <v>0</v>
      </c>
      <c r="AH313" s="139">
        <v>0</v>
      </c>
      <c r="AI313" s="139">
        <v>0</v>
      </c>
      <c r="AJ313" s="140" t="s">
        <v>794</v>
      </c>
      <c r="AK313" s="138">
        <v>11066031</v>
      </c>
      <c r="AL313" s="114"/>
      <c r="AM313" s="113"/>
    </row>
    <row r="314" spans="1:39" ht="15">
      <c r="A314" s="109" t="str">
        <f>INDEX('Tabel 3.1'!$C$9:$C$579,MATCH(AK314,'Tabel 3.1'!$IV$9:$IV$579,0))&amp;" - "&amp;INDEX('Tabel 3.1'!$D$9:$D$579,MATCH(AK314,'Tabel 3.1'!$IV$9:$IV$579,0))</f>
        <v>Jyske Invest International - Jyske Invest High Yield Corporate Bonds</v>
      </c>
      <c r="B314" s="138">
        <v>201412</v>
      </c>
      <c r="C314" s="138">
        <v>11066</v>
      </c>
      <c r="D314" s="138">
        <v>32</v>
      </c>
      <c r="E314" s="139">
        <v>449119000</v>
      </c>
      <c r="F314" s="139">
        <v>6997000</v>
      </c>
      <c r="G314" s="139">
        <v>6997000</v>
      </c>
      <c r="H314" s="139">
        <v>0</v>
      </c>
      <c r="I314" s="139">
        <v>442122000</v>
      </c>
      <c r="J314" s="139">
        <v>10320000</v>
      </c>
      <c r="K314" s="139">
        <v>420210000</v>
      </c>
      <c r="L314" s="139">
        <v>11592000</v>
      </c>
      <c r="M314" s="139">
        <v>0</v>
      </c>
      <c r="N314" s="139">
        <v>0</v>
      </c>
      <c r="O314" s="139">
        <v>0</v>
      </c>
      <c r="P314" s="139">
        <v>0</v>
      </c>
      <c r="Q314" s="139">
        <v>0</v>
      </c>
      <c r="R314" s="139">
        <v>0</v>
      </c>
      <c r="S314" s="139">
        <v>0</v>
      </c>
      <c r="T314" s="139">
        <v>0</v>
      </c>
      <c r="U314" s="139">
        <v>0</v>
      </c>
      <c r="V314" s="139">
        <v>0</v>
      </c>
      <c r="W314" s="139">
        <v>0</v>
      </c>
      <c r="X314" s="139">
        <v>0</v>
      </c>
      <c r="Y314" s="139">
        <v>0</v>
      </c>
      <c r="Z314" s="139">
        <v>0</v>
      </c>
      <c r="AA314" s="139">
        <v>449119000</v>
      </c>
      <c r="AB314" s="139">
        <v>0</v>
      </c>
      <c r="AC314" s="139">
        <v>0</v>
      </c>
      <c r="AD314" s="139">
        <v>0</v>
      </c>
      <c r="AE314" s="139">
        <v>441285000</v>
      </c>
      <c r="AF314" s="139">
        <v>6987000</v>
      </c>
      <c r="AG314" s="139">
        <v>0</v>
      </c>
      <c r="AH314" s="139">
        <v>6987000</v>
      </c>
      <c r="AI314" s="139">
        <v>847000</v>
      </c>
      <c r="AJ314" s="140" t="s">
        <v>794</v>
      </c>
      <c r="AK314" s="138">
        <v>11066032</v>
      </c>
      <c r="AL314" s="114"/>
      <c r="AM314" s="113"/>
    </row>
    <row r="315" spans="1:39" ht="15">
      <c r="A315" s="109" t="str">
        <f>INDEX('Tabel 3.1'!$C$9:$C$579,MATCH(AK315,'Tabel 3.1'!$IV$9:$IV$579,0))&amp;" - "&amp;INDEX('Tabel 3.1'!$D$9:$D$579,MATCH(AK315,'Tabel 3.1'!$IV$9:$IV$579,0))</f>
        <v>Jyske Invest International - Jyske Invest Chinese Equities</v>
      </c>
      <c r="B315" s="138">
        <v>201412</v>
      </c>
      <c r="C315" s="138">
        <v>11066</v>
      </c>
      <c r="D315" s="138">
        <v>34</v>
      </c>
      <c r="E315" s="139">
        <v>80072000</v>
      </c>
      <c r="F315" s="139">
        <v>810000</v>
      </c>
      <c r="G315" s="139">
        <v>810000</v>
      </c>
      <c r="H315" s="139">
        <v>0</v>
      </c>
      <c r="I315" s="139">
        <v>0</v>
      </c>
      <c r="J315" s="139">
        <v>0</v>
      </c>
      <c r="K315" s="139">
        <v>0</v>
      </c>
      <c r="L315" s="139">
        <v>0</v>
      </c>
      <c r="M315" s="139">
        <v>79248000</v>
      </c>
      <c r="N315" s="139">
        <v>0</v>
      </c>
      <c r="O315" s="139">
        <v>79248000</v>
      </c>
      <c r="P315" s="139">
        <v>0</v>
      </c>
      <c r="Q315" s="139">
        <v>0</v>
      </c>
      <c r="R315" s="139">
        <v>0</v>
      </c>
      <c r="S315" s="139">
        <v>0</v>
      </c>
      <c r="T315" s="139">
        <v>0</v>
      </c>
      <c r="U315" s="139">
        <v>0</v>
      </c>
      <c r="V315" s="139">
        <v>0</v>
      </c>
      <c r="W315" s="139">
        <v>0</v>
      </c>
      <c r="X315" s="139">
        <v>0</v>
      </c>
      <c r="Y315" s="139">
        <v>0</v>
      </c>
      <c r="Z315" s="139">
        <v>14000</v>
      </c>
      <c r="AA315" s="139">
        <v>80072000</v>
      </c>
      <c r="AB315" s="139">
        <v>0</v>
      </c>
      <c r="AC315" s="139">
        <v>0</v>
      </c>
      <c r="AD315" s="139">
        <v>0</v>
      </c>
      <c r="AE315" s="139">
        <v>80060000</v>
      </c>
      <c r="AF315" s="139">
        <v>0</v>
      </c>
      <c r="AG315" s="139">
        <v>0</v>
      </c>
      <c r="AH315" s="139">
        <v>0</v>
      </c>
      <c r="AI315" s="139">
        <v>12000</v>
      </c>
      <c r="AJ315" s="140" t="s">
        <v>794</v>
      </c>
      <c r="AK315" s="138">
        <v>11066034</v>
      </c>
      <c r="AL315" s="114"/>
      <c r="AM315" s="113"/>
    </row>
    <row r="316" spans="1:39" ht="15">
      <c r="A316" s="109" t="str">
        <f>INDEX('Tabel 3.1'!$C$9:$C$579,MATCH(AK316,'Tabel 3.1'!$IV$9:$IV$579,0))&amp;" - "&amp;INDEX('Tabel 3.1'!$D$9:$D$579,MATCH(AK316,'Tabel 3.1'!$IV$9:$IV$579,0))</f>
        <v>Jyske Invest International - Jyske Invest Indian Equities</v>
      </c>
      <c r="B316" s="138">
        <v>201412</v>
      </c>
      <c r="C316" s="138">
        <v>11066</v>
      </c>
      <c r="D316" s="138">
        <v>35</v>
      </c>
      <c r="E316" s="139">
        <v>67073000</v>
      </c>
      <c r="F316" s="139">
        <v>1436000</v>
      </c>
      <c r="G316" s="139">
        <v>1436000</v>
      </c>
      <c r="H316" s="139">
        <v>0</v>
      </c>
      <c r="I316" s="139">
        <v>0</v>
      </c>
      <c r="J316" s="139">
        <v>0</v>
      </c>
      <c r="K316" s="139">
        <v>0</v>
      </c>
      <c r="L316" s="139">
        <v>0</v>
      </c>
      <c r="M316" s="139">
        <v>65637000</v>
      </c>
      <c r="N316" s="139">
        <v>0</v>
      </c>
      <c r="O316" s="139">
        <v>65637000</v>
      </c>
      <c r="P316" s="139">
        <v>0</v>
      </c>
      <c r="Q316" s="139">
        <v>0</v>
      </c>
      <c r="R316" s="139">
        <v>0</v>
      </c>
      <c r="S316" s="139">
        <v>0</v>
      </c>
      <c r="T316" s="139">
        <v>0</v>
      </c>
      <c r="U316" s="139">
        <v>0</v>
      </c>
      <c r="V316" s="139">
        <v>0</v>
      </c>
      <c r="W316" s="139">
        <v>0</v>
      </c>
      <c r="X316" s="139">
        <v>0</v>
      </c>
      <c r="Y316" s="139">
        <v>0</v>
      </c>
      <c r="Z316" s="139">
        <v>0</v>
      </c>
      <c r="AA316" s="139">
        <v>67073000</v>
      </c>
      <c r="AB316" s="139">
        <v>0</v>
      </c>
      <c r="AC316" s="139">
        <v>0</v>
      </c>
      <c r="AD316" s="139">
        <v>0</v>
      </c>
      <c r="AE316" s="139">
        <v>67073000</v>
      </c>
      <c r="AF316" s="139">
        <v>0</v>
      </c>
      <c r="AG316" s="139">
        <v>0</v>
      </c>
      <c r="AH316" s="139">
        <v>0</v>
      </c>
      <c r="AI316" s="139">
        <v>0</v>
      </c>
      <c r="AJ316" s="140" t="s">
        <v>794</v>
      </c>
      <c r="AK316" s="138">
        <v>11066035</v>
      </c>
      <c r="AL316" s="114"/>
      <c r="AM316" s="113"/>
    </row>
    <row r="317" spans="1:39" ht="15">
      <c r="A317" s="109" t="str">
        <f>INDEX('Tabel 3.1'!$C$9:$C$579,MATCH(AK317,'Tabel 3.1'!$IV$9:$IV$579,0))&amp;" - "&amp;INDEX('Tabel 3.1'!$D$9:$D$579,MATCH(AK317,'Tabel 3.1'!$IV$9:$IV$579,0))</f>
        <v>Jyske Invest International - Jyske Invest Dynamic Strategy</v>
      </c>
      <c r="B317" s="138">
        <v>201412</v>
      </c>
      <c r="C317" s="138">
        <v>11066</v>
      </c>
      <c r="D317" s="138">
        <v>36</v>
      </c>
      <c r="E317" s="139">
        <v>210871000</v>
      </c>
      <c r="F317" s="139">
        <v>13457000</v>
      </c>
      <c r="G317" s="139">
        <v>13457000</v>
      </c>
      <c r="H317" s="139">
        <v>0</v>
      </c>
      <c r="I317" s="139">
        <v>62254000</v>
      </c>
      <c r="J317" s="139">
        <v>15519000</v>
      </c>
      <c r="K317" s="139">
        <v>46475000</v>
      </c>
      <c r="L317" s="139">
        <v>260000</v>
      </c>
      <c r="M317" s="139">
        <v>118088000</v>
      </c>
      <c r="N317" s="139">
        <v>3927000</v>
      </c>
      <c r="O317" s="139">
        <v>114162000</v>
      </c>
      <c r="P317" s="139">
        <v>0</v>
      </c>
      <c r="Q317" s="139">
        <v>0</v>
      </c>
      <c r="R317" s="139">
        <v>0</v>
      </c>
      <c r="S317" s="139">
        <v>16755000</v>
      </c>
      <c r="T317" s="139">
        <v>16755000</v>
      </c>
      <c r="U317" s="139">
        <v>0</v>
      </c>
      <c r="V317" s="139">
        <v>236000</v>
      </c>
      <c r="W317" s="139">
        <v>194000</v>
      </c>
      <c r="X317" s="139">
        <v>42000</v>
      </c>
      <c r="Y317" s="139">
        <v>0</v>
      </c>
      <c r="Z317" s="139">
        <v>81000</v>
      </c>
      <c r="AA317" s="139">
        <v>210871000</v>
      </c>
      <c r="AB317" s="139">
        <v>0</v>
      </c>
      <c r="AC317" s="139">
        <v>0</v>
      </c>
      <c r="AD317" s="139">
        <v>0</v>
      </c>
      <c r="AE317" s="139">
        <v>202896000</v>
      </c>
      <c r="AF317" s="139">
        <v>2668000</v>
      </c>
      <c r="AG317" s="139">
        <v>0</v>
      </c>
      <c r="AH317" s="139">
        <v>2668000</v>
      </c>
      <c r="AI317" s="139">
        <v>5307000</v>
      </c>
      <c r="AJ317" s="140" t="s">
        <v>794</v>
      </c>
      <c r="AK317" s="138">
        <v>11066036</v>
      </c>
      <c r="AL317" s="114"/>
      <c r="AM317" s="113"/>
    </row>
    <row r="318" spans="1:39" ht="15">
      <c r="A318" s="109" t="str">
        <f>INDEX('Tabel 3.1'!$C$9:$C$579,MATCH(AK318,'Tabel 3.1'!$IV$9:$IV$579,0))&amp;" - "&amp;INDEX('Tabel 3.1'!$D$9:$D$579,MATCH(AK318,'Tabel 3.1'!$IV$9:$IV$579,0))</f>
        <v>Jyske Invest International - Jyske Invest Emerging Local Market Bonds</v>
      </c>
      <c r="B318" s="138">
        <v>201412</v>
      </c>
      <c r="C318" s="138">
        <v>11066</v>
      </c>
      <c r="D318" s="138">
        <v>37</v>
      </c>
      <c r="E318" s="139">
        <v>310954000</v>
      </c>
      <c r="F318" s="139">
        <v>11059000</v>
      </c>
      <c r="G318" s="139">
        <v>11059000</v>
      </c>
      <c r="H318" s="139">
        <v>0</v>
      </c>
      <c r="I318" s="139">
        <v>296551000</v>
      </c>
      <c r="J318" s="139">
        <v>0</v>
      </c>
      <c r="K318" s="139">
        <v>277466000</v>
      </c>
      <c r="L318" s="139">
        <v>19085000</v>
      </c>
      <c r="M318" s="139">
        <v>0</v>
      </c>
      <c r="N318" s="139">
        <v>0</v>
      </c>
      <c r="O318" s="139">
        <v>0</v>
      </c>
      <c r="P318" s="139">
        <v>0</v>
      </c>
      <c r="Q318" s="139">
        <v>0</v>
      </c>
      <c r="R318" s="139">
        <v>0</v>
      </c>
      <c r="S318" s="139">
        <v>0</v>
      </c>
      <c r="T318" s="139">
        <v>0</v>
      </c>
      <c r="U318" s="139">
        <v>0</v>
      </c>
      <c r="V318" s="139">
        <v>3344000</v>
      </c>
      <c r="W318" s="139">
        <v>0</v>
      </c>
      <c r="X318" s="139">
        <v>3344000</v>
      </c>
      <c r="Y318" s="139">
        <v>0</v>
      </c>
      <c r="Z318" s="139">
        <v>0</v>
      </c>
      <c r="AA318" s="139">
        <v>310954000</v>
      </c>
      <c r="AB318" s="139">
        <v>0</v>
      </c>
      <c r="AC318" s="139">
        <v>0</v>
      </c>
      <c r="AD318" s="139">
        <v>0</v>
      </c>
      <c r="AE318" s="139">
        <v>306504000</v>
      </c>
      <c r="AF318" s="139">
        <v>3597000</v>
      </c>
      <c r="AG318" s="139">
        <v>0</v>
      </c>
      <c r="AH318" s="139">
        <v>3597000</v>
      </c>
      <c r="AI318" s="139">
        <v>853000</v>
      </c>
      <c r="AJ318" s="140" t="s">
        <v>794</v>
      </c>
      <c r="AK318" s="138">
        <v>11066037</v>
      </c>
      <c r="AL318" s="114"/>
      <c r="AM318" s="113"/>
    </row>
    <row r="319" spans="1:39" ht="15">
      <c r="A319" s="109" t="str">
        <f>INDEX('Tabel 3.1'!$C$9:$C$579,MATCH(AK319,'Tabel 3.1'!$IV$9:$IV$579,0))&amp;" - "&amp;INDEX('Tabel 3.1'!$D$9:$D$579,MATCH(AK319,'Tabel 3.1'!$IV$9:$IV$579,0))</f>
        <v>Jyske Invest International - Jyske Invest Turkish Equities</v>
      </c>
      <c r="B319" s="138">
        <v>201412</v>
      </c>
      <c r="C319" s="138">
        <v>11066</v>
      </c>
      <c r="D319" s="138">
        <v>38</v>
      </c>
      <c r="E319" s="139">
        <v>23839000</v>
      </c>
      <c r="F319" s="139">
        <v>531000</v>
      </c>
      <c r="G319" s="139">
        <v>531000</v>
      </c>
      <c r="H319" s="139">
        <v>0</v>
      </c>
      <c r="I319" s="139">
        <v>0</v>
      </c>
      <c r="J319" s="139">
        <v>0</v>
      </c>
      <c r="K319" s="139">
        <v>0</v>
      </c>
      <c r="L319" s="139">
        <v>0</v>
      </c>
      <c r="M319" s="139">
        <v>23308000</v>
      </c>
      <c r="N319" s="139">
        <v>0</v>
      </c>
      <c r="O319" s="139">
        <v>23308000</v>
      </c>
      <c r="P319" s="139">
        <v>0</v>
      </c>
      <c r="Q319" s="139">
        <v>0</v>
      </c>
      <c r="R319" s="139">
        <v>0</v>
      </c>
      <c r="S319" s="139">
        <v>0</v>
      </c>
      <c r="T319" s="139">
        <v>0</v>
      </c>
      <c r="U319" s="139">
        <v>0</v>
      </c>
      <c r="V319" s="139">
        <v>0</v>
      </c>
      <c r="W319" s="139">
        <v>0</v>
      </c>
      <c r="X319" s="139">
        <v>0</v>
      </c>
      <c r="Y319" s="139">
        <v>0</v>
      </c>
      <c r="Z319" s="139">
        <v>0</v>
      </c>
      <c r="AA319" s="139">
        <v>23839000</v>
      </c>
      <c r="AB319" s="139">
        <v>0</v>
      </c>
      <c r="AC319" s="139">
        <v>0</v>
      </c>
      <c r="AD319" s="139">
        <v>0</v>
      </c>
      <c r="AE319" s="139">
        <v>23839000</v>
      </c>
      <c r="AF319" s="139">
        <v>0</v>
      </c>
      <c r="AG319" s="139">
        <v>0</v>
      </c>
      <c r="AH319" s="139">
        <v>0</v>
      </c>
      <c r="AI319" s="139">
        <v>0</v>
      </c>
      <c r="AJ319" s="140" t="s">
        <v>794</v>
      </c>
      <c r="AK319" s="138">
        <v>11066038</v>
      </c>
      <c r="AL319" s="114"/>
      <c r="AM319" s="113"/>
    </row>
    <row r="320" spans="1:39" ht="15">
      <c r="A320" s="109" t="str">
        <f>INDEX('Tabel 3.1'!$C$9:$C$579,MATCH(AK320,'Tabel 3.1'!$IV$9:$IV$579,0))&amp;" - "&amp;INDEX('Tabel 3.1'!$D$9:$D$579,MATCH(AK320,'Tabel 3.1'!$IV$9:$IV$579,0))</f>
        <v>Jyske Invest International - Jyske Invest Balanced Strategy (NOK)</v>
      </c>
      <c r="B320" s="138">
        <v>201412</v>
      </c>
      <c r="C320" s="138">
        <v>11066</v>
      </c>
      <c r="D320" s="138">
        <v>41</v>
      </c>
      <c r="E320" s="139">
        <v>95009000</v>
      </c>
      <c r="F320" s="139">
        <v>4560000</v>
      </c>
      <c r="G320" s="139">
        <v>4560000</v>
      </c>
      <c r="H320" s="139">
        <v>0</v>
      </c>
      <c r="I320" s="139">
        <v>47217000</v>
      </c>
      <c r="J320" s="139">
        <v>13094000</v>
      </c>
      <c r="K320" s="139">
        <v>33925000</v>
      </c>
      <c r="L320" s="139">
        <v>198000</v>
      </c>
      <c r="M320" s="139">
        <v>35857000</v>
      </c>
      <c r="N320" s="139">
        <v>1226000</v>
      </c>
      <c r="O320" s="139">
        <v>34631000</v>
      </c>
      <c r="P320" s="139">
        <v>0</v>
      </c>
      <c r="Q320" s="139">
        <v>0</v>
      </c>
      <c r="R320" s="139">
        <v>0</v>
      </c>
      <c r="S320" s="139">
        <v>6996000</v>
      </c>
      <c r="T320" s="139">
        <v>6996000</v>
      </c>
      <c r="U320" s="139">
        <v>0</v>
      </c>
      <c r="V320" s="139">
        <v>356000</v>
      </c>
      <c r="W320" s="139">
        <v>92000</v>
      </c>
      <c r="X320" s="139">
        <v>264000</v>
      </c>
      <c r="Y320" s="139">
        <v>0</v>
      </c>
      <c r="Z320" s="139">
        <v>23000</v>
      </c>
      <c r="AA320" s="139">
        <v>95011000</v>
      </c>
      <c r="AB320" s="139">
        <v>0</v>
      </c>
      <c r="AC320" s="139">
        <v>0</v>
      </c>
      <c r="AD320" s="139">
        <v>0</v>
      </c>
      <c r="AE320" s="139">
        <v>90458000</v>
      </c>
      <c r="AF320" s="139">
        <v>4553000</v>
      </c>
      <c r="AG320" s="139">
        <v>0</v>
      </c>
      <c r="AH320" s="139">
        <v>4553000</v>
      </c>
      <c r="AI320" s="139">
        <v>0</v>
      </c>
      <c r="AJ320" s="140" t="s">
        <v>794</v>
      </c>
      <c r="AK320" s="138">
        <v>11066041</v>
      </c>
      <c r="AL320" s="114"/>
      <c r="AM320" s="113"/>
    </row>
    <row r="321" spans="1:39" ht="15">
      <c r="A321" s="109" t="str">
        <f>INDEX('Tabel 3.1'!$C$9:$C$579,MATCH(AK321,'Tabel 3.1'!$IV$9:$IV$579,0))&amp;" - "&amp;INDEX('Tabel 3.1'!$D$9:$D$579,MATCH(AK321,'Tabel 3.1'!$IV$9:$IV$579,0))</f>
        <v>Jyske Invest International - Jyske Invest Favourite Bonds</v>
      </c>
      <c r="B321" s="138">
        <v>201412</v>
      </c>
      <c r="C321" s="138">
        <v>11066</v>
      </c>
      <c r="D321" s="138">
        <v>42</v>
      </c>
      <c r="E321" s="139">
        <v>171954000</v>
      </c>
      <c r="F321" s="139">
        <v>2459000</v>
      </c>
      <c r="G321" s="139">
        <v>2459000</v>
      </c>
      <c r="H321" s="139">
        <v>0</v>
      </c>
      <c r="I321" s="139">
        <v>169181000</v>
      </c>
      <c r="J321" s="139">
        <v>22917000</v>
      </c>
      <c r="K321" s="139">
        <v>146264000</v>
      </c>
      <c r="L321" s="139">
        <v>0</v>
      </c>
      <c r="M321" s="139">
        <v>0</v>
      </c>
      <c r="N321" s="139">
        <v>0</v>
      </c>
      <c r="O321" s="139">
        <v>0</v>
      </c>
      <c r="P321" s="139">
        <v>0</v>
      </c>
      <c r="Q321" s="139">
        <v>0</v>
      </c>
      <c r="R321" s="139">
        <v>0</v>
      </c>
      <c r="S321" s="139">
        <v>0</v>
      </c>
      <c r="T321" s="139">
        <v>0</v>
      </c>
      <c r="U321" s="139">
        <v>0</v>
      </c>
      <c r="V321" s="139">
        <v>314000</v>
      </c>
      <c r="W321" s="139">
        <v>216000</v>
      </c>
      <c r="X321" s="139">
        <v>98000</v>
      </c>
      <c r="Y321" s="139">
        <v>0</v>
      </c>
      <c r="Z321" s="139">
        <v>0</v>
      </c>
      <c r="AA321" s="139">
        <v>171953000</v>
      </c>
      <c r="AB321" s="139">
        <v>0</v>
      </c>
      <c r="AC321" s="139">
        <v>0</v>
      </c>
      <c r="AD321" s="139">
        <v>0</v>
      </c>
      <c r="AE321" s="139">
        <v>168419000</v>
      </c>
      <c r="AF321" s="139">
        <v>2376000</v>
      </c>
      <c r="AG321" s="139">
        <v>248000</v>
      </c>
      <c r="AH321" s="139">
        <v>2128000</v>
      </c>
      <c r="AI321" s="139">
        <v>1158000</v>
      </c>
      <c r="AJ321" s="140" t="s">
        <v>794</v>
      </c>
      <c r="AK321" s="138">
        <v>11066042</v>
      </c>
      <c r="AL321" s="114"/>
      <c r="AM321" s="113"/>
    </row>
    <row r="322" spans="1:39" ht="15">
      <c r="A322" s="109" t="str">
        <f>INDEX('Tabel 3.1'!$C$9:$C$579,MATCH(AK322,'Tabel 3.1'!$IV$9:$IV$579,0))&amp;" - "&amp;INDEX('Tabel 3.1'!$D$9:$D$579,MATCH(AK322,'Tabel 3.1'!$IV$9:$IV$579,0))</f>
        <v>Jyske Invest International - Jyske Invest High Grade Corporate Bonds</v>
      </c>
      <c r="B322" s="138">
        <v>201412</v>
      </c>
      <c r="C322" s="138">
        <v>11066</v>
      </c>
      <c r="D322" s="138">
        <v>43</v>
      </c>
      <c r="E322" s="139">
        <v>91139000</v>
      </c>
      <c r="F322" s="139">
        <v>3491000</v>
      </c>
      <c r="G322" s="139">
        <v>3491000</v>
      </c>
      <c r="H322" s="139">
        <v>0</v>
      </c>
      <c r="I322" s="139">
        <v>87523000</v>
      </c>
      <c r="J322" s="139">
        <v>5057000</v>
      </c>
      <c r="K322" s="139">
        <v>82466000</v>
      </c>
      <c r="L322" s="139">
        <v>0</v>
      </c>
      <c r="M322" s="139">
        <v>0</v>
      </c>
      <c r="N322" s="139">
        <v>0</v>
      </c>
      <c r="O322" s="139">
        <v>0</v>
      </c>
      <c r="P322" s="139">
        <v>0</v>
      </c>
      <c r="Q322" s="139">
        <v>0</v>
      </c>
      <c r="R322" s="139">
        <v>0</v>
      </c>
      <c r="S322" s="139">
        <v>0</v>
      </c>
      <c r="T322" s="139">
        <v>0</v>
      </c>
      <c r="U322" s="139">
        <v>0</v>
      </c>
      <c r="V322" s="139">
        <v>125000</v>
      </c>
      <c r="W322" s="139">
        <v>125000</v>
      </c>
      <c r="X322" s="139">
        <v>0</v>
      </c>
      <c r="Y322" s="139">
        <v>0</v>
      </c>
      <c r="Z322" s="139">
        <v>0</v>
      </c>
      <c r="AA322" s="139">
        <v>91140000</v>
      </c>
      <c r="AB322" s="139">
        <v>0</v>
      </c>
      <c r="AC322" s="139">
        <v>0</v>
      </c>
      <c r="AD322" s="139">
        <v>0</v>
      </c>
      <c r="AE322" s="139">
        <v>90204000</v>
      </c>
      <c r="AF322" s="139">
        <v>0</v>
      </c>
      <c r="AG322" s="139">
        <v>0</v>
      </c>
      <c r="AH322" s="139">
        <v>0</v>
      </c>
      <c r="AI322" s="139">
        <v>936000</v>
      </c>
      <c r="AJ322" s="140" t="s">
        <v>794</v>
      </c>
      <c r="AK322" s="138">
        <v>11066043</v>
      </c>
      <c r="AL322" s="114"/>
      <c r="AM322" s="113"/>
    </row>
    <row r="323" spans="1:39" ht="15">
      <c r="A323" s="109" t="str">
        <f>INDEX('Tabel 3.1'!$C$9:$C$579,MATCH(AK323,'Tabel 3.1'!$IV$9:$IV$579,0))&amp;" - "&amp;INDEX('Tabel 3.1'!$D$9:$D$579,MATCH(AK323,'Tabel 3.1'!$IV$9:$IV$579,0))</f>
        <v>Jyske Invest International - Jyske Invest Balanced Strategy (GBP)</v>
      </c>
      <c r="B323" s="138">
        <v>201412</v>
      </c>
      <c r="C323" s="138">
        <v>11066</v>
      </c>
      <c r="D323" s="138">
        <v>44</v>
      </c>
      <c r="E323" s="139">
        <v>223089000</v>
      </c>
      <c r="F323" s="139">
        <v>7016000</v>
      </c>
      <c r="G323" s="139">
        <v>7016000</v>
      </c>
      <c r="H323" s="139">
        <v>0</v>
      </c>
      <c r="I323" s="139">
        <v>111919000</v>
      </c>
      <c r="J323" s="139">
        <v>30198000</v>
      </c>
      <c r="K323" s="139">
        <v>81461000</v>
      </c>
      <c r="L323" s="139">
        <v>260000</v>
      </c>
      <c r="M323" s="139">
        <v>84546000</v>
      </c>
      <c r="N323" s="139">
        <v>2927000</v>
      </c>
      <c r="O323" s="139">
        <v>81619000</v>
      </c>
      <c r="P323" s="139">
        <v>0</v>
      </c>
      <c r="Q323" s="139">
        <v>0</v>
      </c>
      <c r="R323" s="139">
        <v>0</v>
      </c>
      <c r="S323" s="139">
        <v>16719000</v>
      </c>
      <c r="T323" s="139">
        <v>16719000</v>
      </c>
      <c r="U323" s="139">
        <v>0</v>
      </c>
      <c r="V323" s="139">
        <v>2226000</v>
      </c>
      <c r="W323" s="139">
        <v>207000</v>
      </c>
      <c r="X323" s="139">
        <v>2019000</v>
      </c>
      <c r="Y323" s="139">
        <v>0</v>
      </c>
      <c r="Z323" s="139">
        <v>663000</v>
      </c>
      <c r="AA323" s="139">
        <v>223087000</v>
      </c>
      <c r="AB323" s="139">
        <v>0</v>
      </c>
      <c r="AC323" s="139">
        <v>0</v>
      </c>
      <c r="AD323" s="139">
        <v>0</v>
      </c>
      <c r="AE323" s="139">
        <v>222467000</v>
      </c>
      <c r="AF323" s="139">
        <v>620000</v>
      </c>
      <c r="AG323" s="139">
        <v>0</v>
      </c>
      <c r="AH323" s="139">
        <v>620000</v>
      </c>
      <c r="AI323" s="139">
        <v>0</v>
      </c>
      <c r="AJ323" s="140" t="s">
        <v>794</v>
      </c>
      <c r="AK323" s="138">
        <v>11066044</v>
      </c>
      <c r="AL323" s="114"/>
      <c r="AM323" s="113"/>
    </row>
    <row r="324" spans="1:39" ht="15">
      <c r="A324" s="109" t="str">
        <f>INDEX('Tabel 3.1'!$C$9:$C$579,MATCH(AK324,'Tabel 3.1'!$IV$9:$IV$579,0))&amp;" - "&amp;INDEX('Tabel 3.1'!$D$9:$D$579,MATCH(AK324,'Tabel 3.1'!$IV$9:$IV$579,0))</f>
        <v>Jyske Invest International - Jyske Invest Equities Low Volatility</v>
      </c>
      <c r="B324" s="138">
        <v>201412</v>
      </c>
      <c r="C324" s="138">
        <v>11066</v>
      </c>
      <c r="D324" s="138">
        <v>45</v>
      </c>
      <c r="E324" s="139">
        <v>247616000</v>
      </c>
      <c r="F324" s="139">
        <v>7697000</v>
      </c>
      <c r="G324" s="139">
        <v>7697000</v>
      </c>
      <c r="H324" s="139">
        <v>0</v>
      </c>
      <c r="I324" s="139">
        <v>0</v>
      </c>
      <c r="J324" s="139">
        <v>0</v>
      </c>
      <c r="K324" s="139">
        <v>0</v>
      </c>
      <c r="L324" s="139">
        <v>0</v>
      </c>
      <c r="M324" s="139">
        <v>239217000</v>
      </c>
      <c r="N324" s="139">
        <v>2708000</v>
      </c>
      <c r="O324" s="139">
        <v>236510000</v>
      </c>
      <c r="P324" s="139">
        <v>0</v>
      </c>
      <c r="Q324" s="139">
        <v>0</v>
      </c>
      <c r="R324" s="139">
        <v>0</v>
      </c>
      <c r="S324" s="139">
        <v>0</v>
      </c>
      <c r="T324" s="139">
        <v>0</v>
      </c>
      <c r="U324" s="139">
        <v>0</v>
      </c>
      <c r="V324" s="139">
        <v>0</v>
      </c>
      <c r="W324" s="139">
        <v>0</v>
      </c>
      <c r="X324" s="139">
        <v>0</v>
      </c>
      <c r="Y324" s="139">
        <v>0</v>
      </c>
      <c r="Z324" s="139">
        <v>702000</v>
      </c>
      <c r="AA324" s="139">
        <v>247617000</v>
      </c>
      <c r="AB324" s="139">
        <v>0</v>
      </c>
      <c r="AC324" s="139">
        <v>0</v>
      </c>
      <c r="AD324" s="139">
        <v>0</v>
      </c>
      <c r="AE324" s="139">
        <v>247617000</v>
      </c>
      <c r="AF324" s="139">
        <v>0</v>
      </c>
      <c r="AG324" s="139">
        <v>0</v>
      </c>
      <c r="AH324" s="139">
        <v>0</v>
      </c>
      <c r="AI324" s="139">
        <v>0</v>
      </c>
      <c r="AJ324" s="140" t="s">
        <v>794</v>
      </c>
      <c r="AK324" s="138">
        <v>11066045</v>
      </c>
      <c r="AL324" s="114"/>
      <c r="AM324" s="113"/>
    </row>
    <row r="325" spans="1:39" ht="15">
      <c r="A325" s="109" t="str">
        <f>INDEX('Tabel 3.1'!$C$9:$C$579,MATCH(AK325,'Tabel 3.1'!$IV$9:$IV$579,0))&amp;" - "&amp;INDEX('Tabel 3.1'!$D$9:$D$579,MATCH(AK325,'Tabel 3.1'!$IV$9:$IV$579,0))</f>
        <v>Absalon Invest - Danske Obligationer</v>
      </c>
      <c r="B325" s="138">
        <v>201412</v>
      </c>
      <c r="C325" s="138">
        <v>11080</v>
      </c>
      <c r="D325" s="138">
        <v>3</v>
      </c>
      <c r="E325" s="139">
        <v>465036000</v>
      </c>
      <c r="F325" s="139">
        <v>7829000</v>
      </c>
      <c r="G325" s="139">
        <v>7829000</v>
      </c>
      <c r="H325" s="139">
        <v>0</v>
      </c>
      <c r="I325" s="139">
        <v>457207000</v>
      </c>
      <c r="J325" s="139">
        <v>457207000</v>
      </c>
      <c r="K325" s="139">
        <v>0</v>
      </c>
      <c r="L325" s="139">
        <v>0</v>
      </c>
      <c r="M325" s="139">
        <v>0</v>
      </c>
      <c r="N325" s="139">
        <v>0</v>
      </c>
      <c r="O325" s="139">
        <v>0</v>
      </c>
      <c r="P325" s="139">
        <v>0</v>
      </c>
      <c r="Q325" s="139">
        <v>0</v>
      </c>
      <c r="R325" s="139">
        <v>0</v>
      </c>
      <c r="S325" s="139">
        <v>0</v>
      </c>
      <c r="T325" s="139">
        <v>0</v>
      </c>
      <c r="U325" s="139">
        <v>0</v>
      </c>
      <c r="V325" s="139">
        <v>0</v>
      </c>
      <c r="W325" s="139">
        <v>0</v>
      </c>
      <c r="X325" s="139">
        <v>0</v>
      </c>
      <c r="Y325" s="139"/>
      <c r="Z325" s="139">
        <v>0</v>
      </c>
      <c r="AA325" s="139">
        <v>465036000</v>
      </c>
      <c r="AB325" s="139">
        <v>0</v>
      </c>
      <c r="AC325" s="139">
        <v>0</v>
      </c>
      <c r="AD325" s="139">
        <v>0</v>
      </c>
      <c r="AE325" s="139">
        <v>460495000</v>
      </c>
      <c r="AF325" s="139">
        <v>4442000</v>
      </c>
      <c r="AG325" s="139">
        <v>0</v>
      </c>
      <c r="AH325" s="139">
        <v>4442000</v>
      </c>
      <c r="AI325" s="139">
        <v>99000</v>
      </c>
      <c r="AJ325" s="140" t="s">
        <v>794</v>
      </c>
      <c r="AK325" s="138">
        <v>11080003</v>
      </c>
      <c r="AL325" s="114"/>
      <c r="AM325" s="113"/>
    </row>
    <row r="326" spans="1:39" ht="15">
      <c r="A326" s="109" t="str">
        <f>INDEX('Tabel 3.1'!$C$9:$C$579,MATCH(AK326,'Tabel 3.1'!$IV$9:$IV$579,0))&amp;" - "&amp;INDEX('Tabel 3.1'!$D$9:$D$579,MATCH(AK326,'Tabel 3.1'!$IV$9:$IV$579,0))</f>
        <v>Absalon Invest - Rusland</v>
      </c>
      <c r="B326" s="138">
        <v>201412</v>
      </c>
      <c r="C326" s="138">
        <v>11080</v>
      </c>
      <c r="D326" s="138">
        <v>4</v>
      </c>
      <c r="E326" s="139">
        <v>220673000</v>
      </c>
      <c r="F326" s="139">
        <v>14459000</v>
      </c>
      <c r="G326" s="139">
        <v>14459000</v>
      </c>
      <c r="H326" s="139">
        <v>0</v>
      </c>
      <c r="I326" s="139">
        <v>0</v>
      </c>
      <c r="J326" s="139">
        <v>0</v>
      </c>
      <c r="K326" s="139">
        <v>0</v>
      </c>
      <c r="L326" s="139">
        <v>0</v>
      </c>
      <c r="M326" s="139">
        <v>205055000</v>
      </c>
      <c r="N326" s="139">
        <v>0</v>
      </c>
      <c r="O326" s="139">
        <v>205055000</v>
      </c>
      <c r="P326" s="139">
        <v>0</v>
      </c>
      <c r="Q326" s="139">
        <v>0</v>
      </c>
      <c r="R326" s="139">
        <v>0</v>
      </c>
      <c r="S326" s="139">
        <v>0</v>
      </c>
      <c r="T326" s="139">
        <v>0</v>
      </c>
      <c r="U326" s="139">
        <v>0</v>
      </c>
      <c r="V326" s="139">
        <v>0</v>
      </c>
      <c r="W326" s="139">
        <v>0</v>
      </c>
      <c r="X326" s="139">
        <v>0</v>
      </c>
      <c r="Y326" s="139"/>
      <c r="Z326" s="139">
        <v>1159000</v>
      </c>
      <c r="AA326" s="139">
        <v>220673000</v>
      </c>
      <c r="AB326" s="139">
        <v>0</v>
      </c>
      <c r="AC326" s="139">
        <v>0</v>
      </c>
      <c r="AD326" s="139">
        <v>0</v>
      </c>
      <c r="AE326" s="139">
        <v>218017000</v>
      </c>
      <c r="AF326" s="139">
        <v>0</v>
      </c>
      <c r="AG326" s="139">
        <v>0</v>
      </c>
      <c r="AH326" s="139">
        <v>0</v>
      </c>
      <c r="AI326" s="139">
        <v>2657000</v>
      </c>
      <c r="AJ326" s="140" t="s">
        <v>794</v>
      </c>
      <c r="AK326" s="138">
        <v>11080004</v>
      </c>
      <c r="AL326" s="114"/>
      <c r="AM326" s="113"/>
    </row>
    <row r="327" spans="1:39" ht="15">
      <c r="A327" s="109" t="str">
        <f>INDEX('Tabel 3.1'!$C$9:$C$579,MATCH(AK327,'Tabel 3.1'!$IV$9:$IV$579,0))&amp;" - "&amp;INDEX('Tabel 3.1'!$D$9:$D$579,MATCH(AK327,'Tabel 3.1'!$IV$9:$IV$579,0))</f>
        <v>Absalon Invest - High Yield Obligationer</v>
      </c>
      <c r="B327" s="138">
        <v>201412</v>
      </c>
      <c r="C327" s="138">
        <v>11080</v>
      </c>
      <c r="D327" s="138">
        <v>7</v>
      </c>
      <c r="E327" s="139">
        <v>212013000</v>
      </c>
      <c r="F327" s="139">
        <v>26246000</v>
      </c>
      <c r="G327" s="139">
        <v>26246000</v>
      </c>
      <c r="H327" s="139">
        <v>0</v>
      </c>
      <c r="I327" s="139">
        <v>185431000</v>
      </c>
      <c r="J327" s="139">
        <v>0</v>
      </c>
      <c r="K327" s="139">
        <v>185431000</v>
      </c>
      <c r="L327" s="139">
        <v>0</v>
      </c>
      <c r="M327" s="139">
        <v>0</v>
      </c>
      <c r="N327" s="139">
        <v>0</v>
      </c>
      <c r="O327" s="139">
        <v>0</v>
      </c>
      <c r="P327" s="139">
        <v>0</v>
      </c>
      <c r="Q327" s="139">
        <v>0</v>
      </c>
      <c r="R327" s="139">
        <v>0</v>
      </c>
      <c r="S327" s="139">
        <v>0</v>
      </c>
      <c r="T327" s="139">
        <v>0</v>
      </c>
      <c r="U327" s="139">
        <v>0</v>
      </c>
      <c r="V327" s="139">
        <v>336000</v>
      </c>
      <c r="W327" s="139">
        <v>0</v>
      </c>
      <c r="X327" s="139">
        <v>336000</v>
      </c>
      <c r="Y327" s="139"/>
      <c r="Z327" s="139">
        <v>0</v>
      </c>
      <c r="AA327" s="139">
        <v>212013000</v>
      </c>
      <c r="AB327" s="139">
        <v>0</v>
      </c>
      <c r="AC327" s="139">
        <v>0</v>
      </c>
      <c r="AD327" s="139">
        <v>0</v>
      </c>
      <c r="AE327" s="139">
        <v>206168000</v>
      </c>
      <c r="AF327" s="139">
        <v>5642000</v>
      </c>
      <c r="AG327" s="139">
        <v>143000</v>
      </c>
      <c r="AH327" s="139">
        <v>5499000</v>
      </c>
      <c r="AI327" s="139">
        <v>204000</v>
      </c>
      <c r="AJ327" s="140" t="s">
        <v>794</v>
      </c>
      <c r="AK327" s="138">
        <v>11080007</v>
      </c>
      <c r="AL327" s="114"/>
      <c r="AM327" s="113"/>
    </row>
    <row r="328" spans="1:39" ht="15">
      <c r="A328" s="109" t="str">
        <f>INDEX('Tabel 3.1'!$C$9:$C$579,MATCH(AK328,'Tabel 3.1'!$IV$9:$IV$579,0))&amp;" - "&amp;INDEX('Tabel 3.1'!$D$9:$D$579,MATCH(AK328,'Tabel 3.1'!$IV$9:$IV$579,0))</f>
        <v>Absalon Invest - Moderat</v>
      </c>
      <c r="B328" s="138">
        <v>201412</v>
      </c>
      <c r="C328" s="138">
        <v>11080</v>
      </c>
      <c r="D328" s="138">
        <v>12</v>
      </c>
      <c r="E328" s="139">
        <v>90466000</v>
      </c>
      <c r="F328" s="139">
        <v>2458000</v>
      </c>
      <c r="G328" s="139">
        <v>2458000</v>
      </c>
      <c r="H328" s="139">
        <v>0</v>
      </c>
      <c r="I328" s="139">
        <v>7229000</v>
      </c>
      <c r="J328" s="139">
        <v>7229000</v>
      </c>
      <c r="K328" s="139">
        <v>0</v>
      </c>
      <c r="L328" s="139">
        <v>0</v>
      </c>
      <c r="M328" s="139">
        <v>0</v>
      </c>
      <c r="N328" s="139">
        <v>0</v>
      </c>
      <c r="O328" s="139">
        <v>0</v>
      </c>
      <c r="P328" s="139">
        <v>0</v>
      </c>
      <c r="Q328" s="139">
        <v>0</v>
      </c>
      <c r="R328" s="139">
        <v>0</v>
      </c>
      <c r="S328" s="139">
        <v>80780000</v>
      </c>
      <c r="T328" s="139">
        <v>24529000</v>
      </c>
      <c r="U328" s="139">
        <v>56251000</v>
      </c>
      <c r="V328" s="139">
        <v>0</v>
      </c>
      <c r="W328" s="139">
        <v>0</v>
      </c>
      <c r="X328" s="139">
        <v>0</v>
      </c>
      <c r="Y328" s="139"/>
      <c r="Z328" s="139">
        <v>0</v>
      </c>
      <c r="AA328" s="139">
        <v>90466000</v>
      </c>
      <c r="AB328" s="139">
        <v>0</v>
      </c>
      <c r="AC328" s="139">
        <v>0</v>
      </c>
      <c r="AD328" s="139">
        <v>0</v>
      </c>
      <c r="AE328" s="139">
        <v>90420000</v>
      </c>
      <c r="AF328" s="139">
        <v>0</v>
      </c>
      <c r="AG328" s="139">
        <v>0</v>
      </c>
      <c r="AH328" s="139">
        <v>0</v>
      </c>
      <c r="AI328" s="139">
        <v>46000</v>
      </c>
      <c r="AJ328" s="140" t="s">
        <v>794</v>
      </c>
      <c r="AK328" s="138">
        <v>11080012</v>
      </c>
      <c r="AL328" s="114"/>
      <c r="AM328" s="113"/>
    </row>
    <row r="329" spans="1:39" ht="15">
      <c r="A329" s="109" t="str">
        <f>INDEX('Tabel 3.1'!$C$9:$C$579,MATCH(AK329,'Tabel 3.1'!$IV$9:$IV$579,0))&amp;" - "&amp;INDEX('Tabel 3.1'!$D$9:$D$579,MATCH(AK329,'Tabel 3.1'!$IV$9:$IV$579,0))</f>
        <v>Absalon Invest - Stabil</v>
      </c>
      <c r="B329" s="138">
        <v>201412</v>
      </c>
      <c r="C329" s="138">
        <v>11080</v>
      </c>
      <c r="D329" s="138">
        <v>14</v>
      </c>
      <c r="E329" s="139">
        <v>74863000</v>
      </c>
      <c r="F329" s="139">
        <v>1805000</v>
      </c>
      <c r="G329" s="139">
        <v>1805000</v>
      </c>
      <c r="H329" s="139">
        <v>0</v>
      </c>
      <c r="I329" s="139">
        <v>17214000</v>
      </c>
      <c r="J329" s="139">
        <v>17214000</v>
      </c>
      <c r="K329" s="139">
        <v>0</v>
      </c>
      <c r="L329" s="139">
        <v>0</v>
      </c>
      <c r="M329" s="139">
        <v>0</v>
      </c>
      <c r="N329" s="139">
        <v>0</v>
      </c>
      <c r="O329" s="139">
        <v>0</v>
      </c>
      <c r="P329" s="139">
        <v>0</v>
      </c>
      <c r="Q329" s="139">
        <v>0</v>
      </c>
      <c r="R329" s="139">
        <v>0</v>
      </c>
      <c r="S329" s="139">
        <v>55845000</v>
      </c>
      <c r="T329" s="139">
        <v>19272000</v>
      </c>
      <c r="U329" s="139">
        <v>36573000</v>
      </c>
      <c r="V329" s="139">
        <v>0</v>
      </c>
      <c r="W329" s="139">
        <v>0</v>
      </c>
      <c r="X329" s="139">
        <v>0</v>
      </c>
      <c r="Y329" s="139"/>
      <c r="Z329" s="139">
        <v>0</v>
      </c>
      <c r="AA329" s="139">
        <v>74863000</v>
      </c>
      <c r="AB329" s="139">
        <v>0</v>
      </c>
      <c r="AC329" s="139">
        <v>0</v>
      </c>
      <c r="AD329" s="139">
        <v>0</v>
      </c>
      <c r="AE329" s="139">
        <v>74818000</v>
      </c>
      <c r="AF329" s="139">
        <v>0</v>
      </c>
      <c r="AG329" s="139">
        <v>0</v>
      </c>
      <c r="AH329" s="139">
        <v>0</v>
      </c>
      <c r="AI329" s="139">
        <v>45000</v>
      </c>
      <c r="AJ329" s="140" t="s">
        <v>794</v>
      </c>
      <c r="AK329" s="138">
        <v>11080014</v>
      </c>
      <c r="AL329" s="114"/>
      <c r="AM329" s="113"/>
    </row>
    <row r="330" spans="1:39" ht="15">
      <c r="A330" s="109" t="str">
        <f>INDEX('Tabel 3.1'!$C$9:$C$579,MATCH(AK330,'Tabel 3.1'!$IV$9:$IV$579,0))&amp;" - "&amp;INDEX('Tabel 3.1'!$D$9:$D$579,MATCH(AK330,'Tabel 3.1'!$IV$9:$IV$579,0))</f>
        <v>Absalon Invest - Balance</v>
      </c>
      <c r="B330" s="138">
        <v>201412</v>
      </c>
      <c r="C330" s="138">
        <v>11080</v>
      </c>
      <c r="D330" s="138">
        <v>15</v>
      </c>
      <c r="E330" s="139">
        <v>678483000</v>
      </c>
      <c r="F330" s="139">
        <v>11525000</v>
      </c>
      <c r="G330" s="139">
        <v>11525000</v>
      </c>
      <c r="H330" s="139">
        <v>0</v>
      </c>
      <c r="I330" s="139">
        <v>12947000</v>
      </c>
      <c r="J330" s="139">
        <v>12947000</v>
      </c>
      <c r="K330" s="139">
        <v>0</v>
      </c>
      <c r="L330" s="139">
        <v>0</v>
      </c>
      <c r="M330" s="139">
        <v>0</v>
      </c>
      <c r="N330" s="139">
        <v>0</v>
      </c>
      <c r="O330" s="139">
        <v>0</v>
      </c>
      <c r="P330" s="139">
        <v>0</v>
      </c>
      <c r="Q330" s="139">
        <v>0</v>
      </c>
      <c r="R330" s="139">
        <v>0</v>
      </c>
      <c r="S330" s="139">
        <v>652904000</v>
      </c>
      <c r="T330" s="139">
        <v>133137000</v>
      </c>
      <c r="U330" s="139">
        <v>519767000</v>
      </c>
      <c r="V330" s="139">
        <v>0</v>
      </c>
      <c r="W330" s="139">
        <v>0</v>
      </c>
      <c r="X330" s="139">
        <v>0</v>
      </c>
      <c r="Y330" s="139"/>
      <c r="Z330" s="139">
        <v>1106000</v>
      </c>
      <c r="AA330" s="139">
        <v>678483000</v>
      </c>
      <c r="AB330" s="139">
        <v>0</v>
      </c>
      <c r="AC330" s="139">
        <v>0</v>
      </c>
      <c r="AD330" s="139">
        <v>0</v>
      </c>
      <c r="AE330" s="139">
        <v>678364000</v>
      </c>
      <c r="AF330" s="139">
        <v>0</v>
      </c>
      <c r="AG330" s="139">
        <v>0</v>
      </c>
      <c r="AH330" s="139">
        <v>0</v>
      </c>
      <c r="AI330" s="139">
        <v>119000</v>
      </c>
      <c r="AJ330" s="140" t="s">
        <v>794</v>
      </c>
      <c r="AK330" s="138">
        <v>11080015</v>
      </c>
      <c r="AL330" s="114"/>
      <c r="AM330" s="113"/>
    </row>
    <row r="331" spans="1:39" ht="15">
      <c r="A331" s="109" t="str">
        <f>INDEX('Tabel 3.1'!$C$9:$C$579,MATCH(AK331,'Tabel 3.1'!$IV$9:$IV$579,0))&amp;" - "&amp;INDEX('Tabel 3.1'!$D$9:$D$579,MATCH(AK331,'Tabel 3.1'!$IV$9:$IV$579,0))</f>
        <v>Absalon Invest - Vækst</v>
      </c>
      <c r="B331" s="138">
        <v>201412</v>
      </c>
      <c r="C331" s="138">
        <v>11080</v>
      </c>
      <c r="D331" s="138">
        <v>16</v>
      </c>
      <c r="E331" s="139">
        <v>162326000</v>
      </c>
      <c r="F331" s="139">
        <v>3474000</v>
      </c>
      <c r="G331" s="139">
        <v>3474000</v>
      </c>
      <c r="H331" s="139">
        <v>0</v>
      </c>
      <c r="I331" s="139">
        <v>0</v>
      </c>
      <c r="J331" s="139">
        <v>0</v>
      </c>
      <c r="K331" s="139">
        <v>0</v>
      </c>
      <c r="L331" s="139">
        <v>0</v>
      </c>
      <c r="M331" s="139">
        <v>0</v>
      </c>
      <c r="N331" s="139">
        <v>0</v>
      </c>
      <c r="O331" s="139">
        <v>0</v>
      </c>
      <c r="P331" s="139">
        <v>0</v>
      </c>
      <c r="Q331" s="139">
        <v>0</v>
      </c>
      <c r="R331" s="139">
        <v>0</v>
      </c>
      <c r="S331" s="139">
        <v>158848000</v>
      </c>
      <c r="T331" s="139">
        <v>6048000</v>
      </c>
      <c r="U331" s="139">
        <v>152801000</v>
      </c>
      <c r="V331" s="139">
        <v>0</v>
      </c>
      <c r="W331" s="139">
        <v>0</v>
      </c>
      <c r="X331" s="139">
        <v>0</v>
      </c>
      <c r="Y331" s="139"/>
      <c r="Z331" s="139">
        <v>4000</v>
      </c>
      <c r="AA331" s="139">
        <v>162326000</v>
      </c>
      <c r="AB331" s="139">
        <v>0</v>
      </c>
      <c r="AC331" s="139">
        <v>0</v>
      </c>
      <c r="AD331" s="139">
        <v>0</v>
      </c>
      <c r="AE331" s="139">
        <v>162269000</v>
      </c>
      <c r="AF331" s="139">
        <v>0</v>
      </c>
      <c r="AG331" s="139">
        <v>0</v>
      </c>
      <c r="AH331" s="139">
        <v>0</v>
      </c>
      <c r="AI331" s="139">
        <v>57000</v>
      </c>
      <c r="AJ331" s="140" t="s">
        <v>794</v>
      </c>
      <c r="AK331" s="138">
        <v>11080016</v>
      </c>
      <c r="AL331" s="114"/>
      <c r="AM331" s="113"/>
    </row>
    <row r="332" spans="1:39" ht="15">
      <c r="A332" s="109" t="str">
        <f>INDEX('Tabel 3.1'!$C$9:$C$579,MATCH(AK332,'Tabel 3.1'!$IV$9:$IV$579,0))&amp;" - "&amp;INDEX('Tabel 3.1'!$D$9:$D$579,MATCH(AK332,'Tabel 3.1'!$IV$9:$IV$579,0))</f>
        <v>Absalon Invest - Danske Aktier</v>
      </c>
      <c r="B332" s="138">
        <v>201412</v>
      </c>
      <c r="C332" s="138">
        <v>11080</v>
      </c>
      <c r="D332" s="138">
        <v>19</v>
      </c>
      <c r="E332" s="139">
        <v>140753000</v>
      </c>
      <c r="F332" s="139">
        <v>432000</v>
      </c>
      <c r="G332" s="139">
        <v>432000</v>
      </c>
      <c r="H332" s="139">
        <v>0</v>
      </c>
      <c r="I332" s="139">
        <v>0</v>
      </c>
      <c r="J332" s="139">
        <v>0</v>
      </c>
      <c r="K332" s="139">
        <v>0</v>
      </c>
      <c r="L332" s="139">
        <v>0</v>
      </c>
      <c r="M332" s="139">
        <v>139622000</v>
      </c>
      <c r="N332" s="139">
        <v>133533000</v>
      </c>
      <c r="O332" s="139">
        <v>6090000</v>
      </c>
      <c r="P332" s="139">
        <v>0</v>
      </c>
      <c r="Q332" s="139">
        <v>0</v>
      </c>
      <c r="R332" s="139">
        <v>0</v>
      </c>
      <c r="S332" s="139">
        <v>0</v>
      </c>
      <c r="T332" s="139">
        <v>0</v>
      </c>
      <c r="U332" s="139">
        <v>0</v>
      </c>
      <c r="V332" s="139">
        <v>0</v>
      </c>
      <c r="W332" s="139">
        <v>0</v>
      </c>
      <c r="X332" s="139">
        <v>0</v>
      </c>
      <c r="Y332" s="139"/>
      <c r="Z332" s="139">
        <v>699000</v>
      </c>
      <c r="AA332" s="139">
        <v>140753000</v>
      </c>
      <c r="AB332" s="139">
        <v>0</v>
      </c>
      <c r="AC332" s="139">
        <v>0</v>
      </c>
      <c r="AD332" s="139">
        <v>0</v>
      </c>
      <c r="AE332" s="139">
        <v>139456000</v>
      </c>
      <c r="AF332" s="139">
        <v>0</v>
      </c>
      <c r="AG332" s="139">
        <v>0</v>
      </c>
      <c r="AH332" s="139">
        <v>0</v>
      </c>
      <c r="AI332" s="139">
        <v>1297000</v>
      </c>
      <c r="AJ332" s="140" t="s">
        <v>794</v>
      </c>
      <c r="AK332" s="138">
        <v>11080019</v>
      </c>
      <c r="AL332" s="114"/>
      <c r="AM332" s="113"/>
    </row>
    <row r="333" spans="1:39" ht="15">
      <c r="A333" s="109" t="str">
        <f>INDEX('Tabel 3.1'!$C$9:$C$579,MATCH(AK333,'Tabel 3.1'!$IV$9:$IV$579,0))&amp;" - "&amp;INDEX('Tabel 3.1'!$D$9:$D$579,MATCH(AK333,'Tabel 3.1'!$IV$9:$IV$579,0))</f>
        <v>Alm. Brand Invest - Lange Obligationer</v>
      </c>
      <c r="B333" s="138">
        <v>201412</v>
      </c>
      <c r="C333" s="138">
        <v>11098</v>
      </c>
      <c r="D333" s="138">
        <v>1</v>
      </c>
      <c r="E333" s="139">
        <v>954595000</v>
      </c>
      <c r="F333" s="139">
        <v>43000</v>
      </c>
      <c r="G333" s="139">
        <v>43000</v>
      </c>
      <c r="H333" s="139">
        <v>0</v>
      </c>
      <c r="I333" s="139">
        <v>954552000</v>
      </c>
      <c r="J333" s="139">
        <v>831163000</v>
      </c>
      <c r="K333" s="139">
        <v>123389000</v>
      </c>
      <c r="L333" s="139">
        <v>0</v>
      </c>
      <c r="M333" s="139">
        <v>0</v>
      </c>
      <c r="N333" s="139">
        <v>0</v>
      </c>
      <c r="O333" s="139">
        <v>0</v>
      </c>
      <c r="P333" s="139">
        <v>0</v>
      </c>
      <c r="Q333" s="139">
        <v>0</v>
      </c>
      <c r="R333" s="139">
        <v>0</v>
      </c>
      <c r="S333" s="139">
        <v>0</v>
      </c>
      <c r="T333" s="139">
        <v>0</v>
      </c>
      <c r="U333" s="139">
        <v>0</v>
      </c>
      <c r="V333" s="139">
        <v>0</v>
      </c>
      <c r="W333" s="139">
        <v>0</v>
      </c>
      <c r="X333" s="139">
        <v>0</v>
      </c>
      <c r="Y333" s="139">
        <v>0</v>
      </c>
      <c r="Z333" s="139">
        <v>0</v>
      </c>
      <c r="AA333" s="139">
        <v>954595000</v>
      </c>
      <c r="AB333" s="139">
        <v>1461000</v>
      </c>
      <c r="AC333" s="139">
        <v>0</v>
      </c>
      <c r="AD333" s="139">
        <v>1461000</v>
      </c>
      <c r="AE333" s="139">
        <v>928246000</v>
      </c>
      <c r="AF333" s="139">
        <v>0</v>
      </c>
      <c r="AG333" s="139">
        <v>0</v>
      </c>
      <c r="AH333" s="139">
        <v>0</v>
      </c>
      <c r="AI333" s="139">
        <v>24888000</v>
      </c>
      <c r="AJ333" s="140" t="s">
        <v>794</v>
      </c>
      <c r="AK333" s="138">
        <v>11098001</v>
      </c>
      <c r="AL333" s="114"/>
      <c r="AM333" s="113"/>
    </row>
    <row r="334" spans="1:39" ht="15">
      <c r="A334" s="109" t="str">
        <f>INDEX('Tabel 3.1'!$C$9:$C$579,MATCH(AK334,'Tabel 3.1'!$IV$9:$IV$579,0))&amp;" - "&amp;INDEX('Tabel 3.1'!$D$9:$D$579,MATCH(AK334,'Tabel 3.1'!$IV$9:$IV$579,0))</f>
        <v>Alm. Brand Invest - Nordiske Aktier</v>
      </c>
      <c r="B334" s="138">
        <v>201412</v>
      </c>
      <c r="C334" s="138">
        <v>11098</v>
      </c>
      <c r="D334" s="138">
        <v>2</v>
      </c>
      <c r="E334" s="139">
        <v>343827000</v>
      </c>
      <c r="F334" s="139">
        <v>375000</v>
      </c>
      <c r="G334" s="139">
        <v>375000</v>
      </c>
      <c r="H334" s="139">
        <v>0</v>
      </c>
      <c r="I334" s="139">
        <v>0</v>
      </c>
      <c r="J334" s="139">
        <v>0</v>
      </c>
      <c r="K334" s="139">
        <v>0</v>
      </c>
      <c r="L334" s="139">
        <v>0</v>
      </c>
      <c r="M334" s="139">
        <v>343303000</v>
      </c>
      <c r="N334" s="139">
        <v>119637000</v>
      </c>
      <c r="O334" s="139">
        <v>223653000</v>
      </c>
      <c r="P334" s="139">
        <v>13000</v>
      </c>
      <c r="Q334" s="139">
        <v>0</v>
      </c>
      <c r="R334" s="139">
        <v>0</v>
      </c>
      <c r="S334" s="139">
        <v>0</v>
      </c>
      <c r="T334" s="139">
        <v>0</v>
      </c>
      <c r="U334" s="139">
        <v>0</v>
      </c>
      <c r="V334" s="139">
        <v>0</v>
      </c>
      <c r="W334" s="139">
        <v>0</v>
      </c>
      <c r="X334" s="139">
        <v>0</v>
      </c>
      <c r="Y334" s="139">
        <v>0</v>
      </c>
      <c r="Z334" s="139">
        <v>149000</v>
      </c>
      <c r="AA334" s="139">
        <v>343827000</v>
      </c>
      <c r="AB334" s="139">
        <v>1325000</v>
      </c>
      <c r="AC334" s="139">
        <v>0</v>
      </c>
      <c r="AD334" s="139">
        <v>1325000</v>
      </c>
      <c r="AE334" s="139">
        <v>342502000</v>
      </c>
      <c r="AF334" s="139">
        <v>0</v>
      </c>
      <c r="AG334" s="139">
        <v>0</v>
      </c>
      <c r="AH334" s="139">
        <v>0</v>
      </c>
      <c r="AI334" s="139">
        <v>0</v>
      </c>
      <c r="AJ334" s="140" t="s">
        <v>794</v>
      </c>
      <c r="AK334" s="138">
        <v>11098002</v>
      </c>
      <c r="AL334" s="114"/>
      <c r="AM334" s="113"/>
    </row>
    <row r="335" spans="1:39" ht="15">
      <c r="A335" s="109" t="str">
        <f>INDEX('Tabel 3.1'!$C$9:$C$579,MATCH(AK335,'Tabel 3.1'!$IV$9:$IV$579,0))&amp;" - "&amp;INDEX('Tabel 3.1'!$D$9:$D$579,MATCH(AK335,'Tabel 3.1'!$IV$9:$IV$579,0))</f>
        <v>Alm. Brand Invest - Europæiske Aktier</v>
      </c>
      <c r="B335" s="138">
        <v>201412</v>
      </c>
      <c r="C335" s="138">
        <v>11098</v>
      </c>
      <c r="D335" s="138">
        <v>5</v>
      </c>
      <c r="E335" s="139">
        <v>166539000</v>
      </c>
      <c r="F335" s="139">
        <v>2505000</v>
      </c>
      <c r="G335" s="139">
        <v>2505000</v>
      </c>
      <c r="H335" s="139">
        <v>0</v>
      </c>
      <c r="I335" s="139">
        <v>0</v>
      </c>
      <c r="J335" s="139">
        <v>0</v>
      </c>
      <c r="K335" s="139">
        <v>0</v>
      </c>
      <c r="L335" s="139">
        <v>0</v>
      </c>
      <c r="M335" s="139">
        <v>163645000</v>
      </c>
      <c r="N335" s="139">
        <v>18252000</v>
      </c>
      <c r="O335" s="139">
        <v>145393000</v>
      </c>
      <c r="P335" s="139">
        <v>0</v>
      </c>
      <c r="Q335" s="139">
        <v>0</v>
      </c>
      <c r="R335" s="139">
        <v>0</v>
      </c>
      <c r="S335" s="139">
        <v>0</v>
      </c>
      <c r="T335" s="139">
        <v>0</v>
      </c>
      <c r="U335" s="139">
        <v>0</v>
      </c>
      <c r="V335" s="139">
        <v>0</v>
      </c>
      <c r="W335" s="139">
        <v>0</v>
      </c>
      <c r="X335" s="139">
        <v>0</v>
      </c>
      <c r="Y335" s="139">
        <v>0</v>
      </c>
      <c r="Z335" s="139">
        <v>389000</v>
      </c>
      <c r="AA335" s="139">
        <v>166539000</v>
      </c>
      <c r="AB335" s="139">
        <v>567000</v>
      </c>
      <c r="AC335" s="139">
        <v>0</v>
      </c>
      <c r="AD335" s="139">
        <v>567000</v>
      </c>
      <c r="AE335" s="139">
        <v>165958000</v>
      </c>
      <c r="AF335" s="139">
        <v>0</v>
      </c>
      <c r="AG335" s="139">
        <v>0</v>
      </c>
      <c r="AH335" s="139">
        <v>0</v>
      </c>
      <c r="AI335" s="139">
        <v>14000</v>
      </c>
      <c r="AJ335" s="140" t="s">
        <v>794</v>
      </c>
      <c r="AK335" s="138">
        <v>11098005</v>
      </c>
      <c r="AL335" s="114"/>
      <c r="AM335" s="113"/>
    </row>
    <row r="336" spans="1:39" ht="15">
      <c r="A336" s="109" t="str">
        <f>INDEX('Tabel 3.1'!$C$9:$C$579,MATCH(AK336,'Tabel 3.1'!$IV$9:$IV$579,0))&amp;" - "&amp;INDEX('Tabel 3.1'!$D$9:$D$579,MATCH(AK336,'Tabel 3.1'!$IV$9:$IV$579,0))</f>
        <v>Alm. Brand Invest - Globale Aktier</v>
      </c>
      <c r="B336" s="138">
        <v>201412</v>
      </c>
      <c r="C336" s="138">
        <v>11098</v>
      </c>
      <c r="D336" s="138">
        <v>7</v>
      </c>
      <c r="E336" s="139">
        <v>701868000</v>
      </c>
      <c r="F336" s="139">
        <v>2736000</v>
      </c>
      <c r="G336" s="139">
        <v>2736000</v>
      </c>
      <c r="H336" s="139">
        <v>0</v>
      </c>
      <c r="I336" s="139">
        <v>0</v>
      </c>
      <c r="J336" s="139">
        <v>0</v>
      </c>
      <c r="K336" s="139">
        <v>0</v>
      </c>
      <c r="L336" s="139">
        <v>0</v>
      </c>
      <c r="M336" s="139">
        <v>698736000</v>
      </c>
      <c r="N336" s="139">
        <v>43034000</v>
      </c>
      <c r="O336" s="139">
        <v>655702000</v>
      </c>
      <c r="P336" s="139">
        <v>0</v>
      </c>
      <c r="Q336" s="139">
        <v>0</v>
      </c>
      <c r="R336" s="139">
        <v>0</v>
      </c>
      <c r="S336" s="139">
        <v>0</v>
      </c>
      <c r="T336" s="139">
        <v>0</v>
      </c>
      <c r="U336" s="139">
        <v>0</v>
      </c>
      <c r="V336" s="139">
        <v>0</v>
      </c>
      <c r="W336" s="139">
        <v>0</v>
      </c>
      <c r="X336" s="139">
        <v>0</v>
      </c>
      <c r="Y336" s="139">
        <v>0</v>
      </c>
      <c r="Z336" s="139">
        <v>396000</v>
      </c>
      <c r="AA336" s="139">
        <v>701868000</v>
      </c>
      <c r="AB336" s="139">
        <v>3006000</v>
      </c>
      <c r="AC336" s="139">
        <v>0</v>
      </c>
      <c r="AD336" s="139">
        <v>3006000</v>
      </c>
      <c r="AE336" s="139">
        <v>698862000</v>
      </c>
      <c r="AF336" s="139">
        <v>0</v>
      </c>
      <c r="AG336" s="139">
        <v>0</v>
      </c>
      <c r="AH336" s="139">
        <v>0</v>
      </c>
      <c r="AI336" s="139">
        <v>0</v>
      </c>
      <c r="AJ336" s="140" t="s">
        <v>794</v>
      </c>
      <c r="AK336" s="138">
        <v>11098007</v>
      </c>
      <c r="AL336" s="114"/>
      <c r="AM336" s="113"/>
    </row>
    <row r="337" spans="1:39" ht="15">
      <c r="A337" s="109" t="str">
        <f>INDEX('Tabel 3.1'!$C$9:$C$579,MATCH(AK337,'Tabel 3.1'!$IV$9:$IV$579,0))&amp;" - "&amp;INDEX('Tabel 3.1'!$D$9:$D$579,MATCH(AK337,'Tabel 3.1'!$IV$9:$IV$579,0))</f>
        <v>Alm. Brand Invest - Mix</v>
      </c>
      <c r="B337" s="138">
        <v>201412</v>
      </c>
      <c r="C337" s="138">
        <v>11098</v>
      </c>
      <c r="D337" s="138">
        <v>12</v>
      </c>
      <c r="E337" s="139">
        <v>256713000</v>
      </c>
      <c r="F337" s="139">
        <v>1861000</v>
      </c>
      <c r="G337" s="139">
        <v>1861000</v>
      </c>
      <c r="H337" s="139">
        <v>0</v>
      </c>
      <c r="I337" s="139">
        <v>82030000</v>
      </c>
      <c r="J337" s="139">
        <v>82030000</v>
      </c>
      <c r="K337" s="139">
        <v>0</v>
      </c>
      <c r="L337" s="139">
        <v>0</v>
      </c>
      <c r="M337" s="139">
        <v>172576000</v>
      </c>
      <c r="N337" s="139">
        <v>33561000</v>
      </c>
      <c r="O337" s="139">
        <v>138989000</v>
      </c>
      <c r="P337" s="139">
        <v>26000</v>
      </c>
      <c r="Q337" s="139">
        <v>0</v>
      </c>
      <c r="R337" s="139">
        <v>0</v>
      </c>
      <c r="S337" s="139">
        <v>0</v>
      </c>
      <c r="T337" s="139">
        <v>0</v>
      </c>
      <c r="U337" s="139">
        <v>0</v>
      </c>
      <c r="V337" s="139">
        <v>0</v>
      </c>
      <c r="W337" s="139">
        <v>0</v>
      </c>
      <c r="X337" s="139">
        <v>0</v>
      </c>
      <c r="Y337" s="139">
        <v>0</v>
      </c>
      <c r="Z337" s="139">
        <v>246000</v>
      </c>
      <c r="AA337" s="139">
        <v>256713000</v>
      </c>
      <c r="AB337" s="139">
        <v>578000</v>
      </c>
      <c r="AC337" s="139">
        <v>0</v>
      </c>
      <c r="AD337" s="139">
        <v>578000</v>
      </c>
      <c r="AE337" s="139">
        <v>250286000</v>
      </c>
      <c r="AF337" s="139">
        <v>0</v>
      </c>
      <c r="AG337" s="139">
        <v>0</v>
      </c>
      <c r="AH337" s="139">
        <v>0</v>
      </c>
      <c r="AI337" s="139">
        <v>5850000</v>
      </c>
      <c r="AJ337" s="140" t="s">
        <v>794</v>
      </c>
      <c r="AK337" s="138">
        <v>11098012</v>
      </c>
      <c r="AL337" s="114"/>
      <c r="AM337" s="113"/>
    </row>
    <row r="338" spans="1:39" ht="15">
      <c r="A338" s="109" t="str">
        <f>INDEX('Tabel 3.1'!$C$9:$C$579,MATCH(AK338,'Tabel 3.1'!$IV$9:$IV$579,0))&amp;" - "&amp;INDEX('Tabel 3.1'!$D$9:$D$579,MATCH(AK338,'Tabel 3.1'!$IV$9:$IV$579,0))</f>
        <v>Alm. Brand Invest - Mix Offensiv</v>
      </c>
      <c r="B338" s="138">
        <v>201412</v>
      </c>
      <c r="C338" s="138">
        <v>11098</v>
      </c>
      <c r="D338" s="138">
        <v>18</v>
      </c>
      <c r="E338" s="139">
        <v>112696000</v>
      </c>
      <c r="F338" s="139">
        <v>1262000</v>
      </c>
      <c r="G338" s="139">
        <v>1262000</v>
      </c>
      <c r="H338" s="139">
        <v>0</v>
      </c>
      <c r="I338" s="139">
        <v>12801000</v>
      </c>
      <c r="J338" s="139">
        <v>12801000</v>
      </c>
      <c r="K338" s="139">
        <v>0</v>
      </c>
      <c r="L338" s="139">
        <v>0</v>
      </c>
      <c r="M338" s="139">
        <v>98511000</v>
      </c>
      <c r="N338" s="139">
        <v>19592000</v>
      </c>
      <c r="O338" s="139">
        <v>78920000</v>
      </c>
      <c r="P338" s="139">
        <v>0</v>
      </c>
      <c r="Q338" s="139">
        <v>0</v>
      </c>
      <c r="R338" s="139">
        <v>0</v>
      </c>
      <c r="S338" s="139">
        <v>0</v>
      </c>
      <c r="T338" s="139">
        <v>0</v>
      </c>
      <c r="U338" s="139">
        <v>0</v>
      </c>
      <c r="V338" s="139">
        <v>0</v>
      </c>
      <c r="W338" s="139">
        <v>0</v>
      </c>
      <c r="X338" s="139">
        <v>0</v>
      </c>
      <c r="Y338" s="139">
        <v>0</v>
      </c>
      <c r="Z338" s="139">
        <v>122000</v>
      </c>
      <c r="AA338" s="139">
        <v>112696000</v>
      </c>
      <c r="AB338" s="139">
        <v>594000</v>
      </c>
      <c r="AC338" s="139">
        <v>0</v>
      </c>
      <c r="AD338" s="139">
        <v>594000</v>
      </c>
      <c r="AE338" s="139">
        <v>111395000</v>
      </c>
      <c r="AF338" s="139">
        <v>0</v>
      </c>
      <c r="AG338" s="139">
        <v>0</v>
      </c>
      <c r="AH338" s="139">
        <v>0</v>
      </c>
      <c r="AI338" s="139">
        <v>707000</v>
      </c>
      <c r="AJ338" s="140" t="s">
        <v>794</v>
      </c>
      <c r="AK338" s="138">
        <v>11098018</v>
      </c>
      <c r="AL338" s="114"/>
      <c r="AM338" s="113"/>
    </row>
    <row r="339" spans="1:39" ht="15">
      <c r="A339" s="109" t="str">
        <f>INDEX('Tabel 3.1'!$C$9:$C$579,MATCH(AK339,'Tabel 3.1'!$IV$9:$IV$579,0))&amp;" - "&amp;INDEX('Tabel 3.1'!$D$9:$D$579,MATCH(AK339,'Tabel 3.1'!$IV$9:$IV$579,0))</f>
        <v>Alm. Brand Invest - Korte Obligationer</v>
      </c>
      <c r="B339" s="138">
        <v>201412</v>
      </c>
      <c r="C339" s="138">
        <v>11098</v>
      </c>
      <c r="D339" s="138">
        <v>20</v>
      </c>
      <c r="E339" s="139">
        <v>380706000</v>
      </c>
      <c r="F339" s="139">
        <v>541000</v>
      </c>
      <c r="G339" s="139">
        <v>541000</v>
      </c>
      <c r="H339" s="139">
        <v>0</v>
      </c>
      <c r="I339" s="139">
        <v>380165000</v>
      </c>
      <c r="J339" s="139">
        <v>364645000</v>
      </c>
      <c r="K339" s="139">
        <v>15521000</v>
      </c>
      <c r="L339" s="139">
        <v>0</v>
      </c>
      <c r="M339" s="139">
        <v>0</v>
      </c>
      <c r="N339" s="139">
        <v>0</v>
      </c>
      <c r="O339" s="139">
        <v>0</v>
      </c>
      <c r="P339" s="139">
        <v>0</v>
      </c>
      <c r="Q339" s="139">
        <v>0</v>
      </c>
      <c r="R339" s="139">
        <v>0</v>
      </c>
      <c r="S339" s="139">
        <v>0</v>
      </c>
      <c r="T339" s="139">
        <v>0</v>
      </c>
      <c r="U339" s="139">
        <v>0</v>
      </c>
      <c r="V339" s="139">
        <v>0</v>
      </c>
      <c r="W339" s="139">
        <v>0</v>
      </c>
      <c r="X339" s="139">
        <v>0</v>
      </c>
      <c r="Y339" s="139">
        <v>0</v>
      </c>
      <c r="Z339" s="139">
        <v>0</v>
      </c>
      <c r="AA339" s="139">
        <v>380706000</v>
      </c>
      <c r="AB339" s="139">
        <v>529000</v>
      </c>
      <c r="AC339" s="139">
        <v>0</v>
      </c>
      <c r="AD339" s="139">
        <v>529000</v>
      </c>
      <c r="AE339" s="139">
        <v>361034000</v>
      </c>
      <c r="AF339" s="139">
        <v>0</v>
      </c>
      <c r="AG339" s="139">
        <v>0</v>
      </c>
      <c r="AH339" s="139">
        <v>0</v>
      </c>
      <c r="AI339" s="139">
        <v>19144000</v>
      </c>
      <c r="AJ339" s="140" t="s">
        <v>794</v>
      </c>
      <c r="AK339" s="138">
        <v>11098020</v>
      </c>
      <c r="AL339" s="114"/>
      <c r="AM339" s="113"/>
    </row>
    <row r="340" spans="1:39" ht="15">
      <c r="A340" s="109" t="str">
        <f>INDEX('Tabel 3.1'!$C$9:$C$579,MATCH(AK340,'Tabel 3.1'!$IV$9:$IV$579,0))&amp;" - "&amp;INDEX('Tabel 3.1'!$D$9:$D$579,MATCH(AK340,'Tabel 3.1'!$IV$9:$IV$579,0))</f>
        <v>Alm. Brand Invest - Mix Defensiv</v>
      </c>
      <c r="B340" s="138">
        <v>201412</v>
      </c>
      <c r="C340" s="138">
        <v>11098</v>
      </c>
      <c r="D340" s="138">
        <v>21</v>
      </c>
      <c r="E340" s="139">
        <v>155962000</v>
      </c>
      <c r="F340" s="139">
        <v>895000</v>
      </c>
      <c r="G340" s="139">
        <v>895000</v>
      </c>
      <c r="H340" s="139">
        <v>0</v>
      </c>
      <c r="I340" s="139">
        <v>135325000</v>
      </c>
      <c r="J340" s="139">
        <v>119852000</v>
      </c>
      <c r="K340" s="139">
        <v>15473000</v>
      </c>
      <c r="L340" s="139">
        <v>0</v>
      </c>
      <c r="M340" s="139">
        <v>0</v>
      </c>
      <c r="N340" s="139">
        <v>0</v>
      </c>
      <c r="O340" s="139">
        <v>0</v>
      </c>
      <c r="P340" s="139">
        <v>0</v>
      </c>
      <c r="Q340" s="139">
        <v>0</v>
      </c>
      <c r="R340" s="139">
        <v>0</v>
      </c>
      <c r="S340" s="139">
        <v>11391000</v>
      </c>
      <c r="T340" s="139">
        <v>11391000</v>
      </c>
      <c r="U340" s="139">
        <v>0</v>
      </c>
      <c r="V340" s="139">
        <v>0</v>
      </c>
      <c r="W340" s="139">
        <v>0</v>
      </c>
      <c r="X340" s="139">
        <v>0</v>
      </c>
      <c r="Y340" s="139">
        <v>0</v>
      </c>
      <c r="Z340" s="139">
        <v>8352000</v>
      </c>
      <c r="AA340" s="139">
        <v>155962000</v>
      </c>
      <c r="AB340" s="139">
        <v>420000</v>
      </c>
      <c r="AC340" s="139">
        <v>0</v>
      </c>
      <c r="AD340" s="139">
        <v>420000</v>
      </c>
      <c r="AE340" s="139">
        <v>151605000</v>
      </c>
      <c r="AF340" s="139">
        <v>0</v>
      </c>
      <c r="AG340" s="139">
        <v>0</v>
      </c>
      <c r="AH340" s="139">
        <v>0</v>
      </c>
      <c r="AI340" s="139">
        <v>3937000</v>
      </c>
      <c r="AJ340" s="140" t="s">
        <v>794</v>
      </c>
      <c r="AK340" s="138">
        <v>11098021</v>
      </c>
      <c r="AL340" s="114"/>
      <c r="AM340" s="113"/>
    </row>
    <row r="341" spans="1:39" ht="15">
      <c r="A341" s="109" t="str">
        <f>INDEX('Tabel 3.1'!$C$9:$C$579,MATCH(AK341,'Tabel 3.1'!$IV$9:$IV$579,0))&amp;" - "&amp;INDEX('Tabel 3.1'!$D$9:$D$579,MATCH(AK341,'Tabel 3.1'!$IV$9:$IV$579,0))</f>
        <v>ValueInvest Danmark - ValueInvest Global</v>
      </c>
      <c r="B341" s="138">
        <v>201412</v>
      </c>
      <c r="C341" s="138">
        <v>11106</v>
      </c>
      <c r="D341" s="138">
        <v>1</v>
      </c>
      <c r="E341" s="139">
        <v>4123326000</v>
      </c>
      <c r="F341" s="139">
        <v>66140000</v>
      </c>
      <c r="G341" s="139">
        <v>66140000</v>
      </c>
      <c r="H341" s="139">
        <v>0</v>
      </c>
      <c r="I341" s="139">
        <v>0</v>
      </c>
      <c r="J341" s="139">
        <v>0</v>
      </c>
      <c r="K341" s="139">
        <v>0</v>
      </c>
      <c r="L341" s="139">
        <v>0</v>
      </c>
      <c r="M341" s="139">
        <v>4047754000</v>
      </c>
      <c r="N341" s="139">
        <v>0</v>
      </c>
      <c r="O341" s="139">
        <v>4047754000</v>
      </c>
      <c r="P341" s="139">
        <v>0</v>
      </c>
      <c r="Q341" s="139">
        <v>0</v>
      </c>
      <c r="R341" s="139">
        <v>0</v>
      </c>
      <c r="S341" s="139">
        <v>0</v>
      </c>
      <c r="T341" s="139">
        <v>0</v>
      </c>
      <c r="U341" s="139">
        <v>0</v>
      </c>
      <c r="V341" s="139">
        <v>0</v>
      </c>
      <c r="W341" s="139">
        <v>0</v>
      </c>
      <c r="X341" s="139">
        <v>0</v>
      </c>
      <c r="Y341" s="139">
        <v>0</v>
      </c>
      <c r="Z341" s="139">
        <v>9432000</v>
      </c>
      <c r="AA341" s="139">
        <v>4123326000</v>
      </c>
      <c r="AB341" s="139">
        <v>11812000</v>
      </c>
      <c r="AC341" s="139">
        <v>11812000</v>
      </c>
      <c r="AD341" s="139">
        <v>0</v>
      </c>
      <c r="AE341" s="139">
        <v>4111514000</v>
      </c>
      <c r="AF341" s="139">
        <v>0</v>
      </c>
      <c r="AG341" s="139">
        <v>0</v>
      </c>
      <c r="AH341" s="139">
        <v>0</v>
      </c>
      <c r="AI341" s="139">
        <v>0</v>
      </c>
      <c r="AJ341" s="140" t="s">
        <v>794</v>
      </c>
      <c r="AK341" s="138">
        <v>11106001</v>
      </c>
      <c r="AL341" s="114"/>
      <c r="AM341" s="113"/>
    </row>
    <row r="342" spans="1:39" ht="15">
      <c r="A342" s="109" t="str">
        <f>INDEX('Tabel 3.1'!$C$9:$C$579,MATCH(AK342,'Tabel 3.1'!$IV$9:$IV$579,0))&amp;" - "&amp;INDEX('Tabel 3.1'!$D$9:$D$579,MATCH(AK342,'Tabel 3.1'!$IV$9:$IV$579,0))</f>
        <v>ValueInvest Danmark - ValueInvest Japan</v>
      </c>
      <c r="B342" s="138">
        <v>201412</v>
      </c>
      <c r="C342" s="138">
        <v>11106</v>
      </c>
      <c r="D342" s="138">
        <v>2</v>
      </c>
      <c r="E342" s="139">
        <v>120178000</v>
      </c>
      <c r="F342" s="139">
        <v>1940000</v>
      </c>
      <c r="G342" s="139">
        <v>1940000</v>
      </c>
      <c r="H342" s="139">
        <v>0</v>
      </c>
      <c r="I342" s="139">
        <v>0</v>
      </c>
      <c r="J342" s="139">
        <v>0</v>
      </c>
      <c r="K342" s="139">
        <v>0</v>
      </c>
      <c r="L342" s="139">
        <v>0</v>
      </c>
      <c r="M342" s="139">
        <v>118111000</v>
      </c>
      <c r="N342" s="139">
        <v>0</v>
      </c>
      <c r="O342" s="139">
        <v>118111000</v>
      </c>
      <c r="P342" s="139">
        <v>0</v>
      </c>
      <c r="Q342" s="139">
        <v>0</v>
      </c>
      <c r="R342" s="139">
        <v>0</v>
      </c>
      <c r="S342" s="139">
        <v>0</v>
      </c>
      <c r="T342" s="139">
        <v>0</v>
      </c>
      <c r="U342" s="139">
        <v>0</v>
      </c>
      <c r="V342" s="139">
        <v>0</v>
      </c>
      <c r="W342" s="139">
        <v>0</v>
      </c>
      <c r="X342" s="139">
        <v>0</v>
      </c>
      <c r="Y342" s="139">
        <v>0</v>
      </c>
      <c r="Z342" s="139">
        <v>127000</v>
      </c>
      <c r="AA342" s="139">
        <v>120178000</v>
      </c>
      <c r="AB342" s="139">
        <v>348000</v>
      </c>
      <c r="AC342" s="139">
        <v>348000</v>
      </c>
      <c r="AD342" s="139">
        <v>0</v>
      </c>
      <c r="AE342" s="139">
        <v>119830000</v>
      </c>
      <c r="AF342" s="139">
        <v>0</v>
      </c>
      <c r="AG342" s="139">
        <v>0</v>
      </c>
      <c r="AH342" s="139">
        <v>0</v>
      </c>
      <c r="AI342" s="139">
        <v>0</v>
      </c>
      <c r="AJ342" s="140" t="s">
        <v>794</v>
      </c>
      <c r="AK342" s="138">
        <v>11106002</v>
      </c>
      <c r="AL342" s="114"/>
      <c r="AM342" s="113"/>
    </row>
    <row r="343" spans="1:39" ht="15">
      <c r="A343" s="109" t="str">
        <f>INDEX('Tabel 3.1'!$C$9:$C$579,MATCH(AK343,'Tabel 3.1'!$IV$9:$IV$579,0))&amp;" - "&amp;INDEX('Tabel 3.1'!$D$9:$D$579,MATCH(AK343,'Tabel 3.1'!$IV$9:$IV$579,0))</f>
        <v>ValueInvest Danmark - ValueInvest Blue Chip Value</v>
      </c>
      <c r="B343" s="138">
        <v>201412</v>
      </c>
      <c r="C343" s="138">
        <v>11106</v>
      </c>
      <c r="D343" s="138">
        <v>3</v>
      </c>
      <c r="E343" s="139">
        <v>728675000</v>
      </c>
      <c r="F343" s="139">
        <v>9683000</v>
      </c>
      <c r="G343" s="139">
        <v>9683000</v>
      </c>
      <c r="H343" s="139">
        <v>0</v>
      </c>
      <c r="I343" s="139">
        <v>0</v>
      </c>
      <c r="J343" s="139">
        <v>0</v>
      </c>
      <c r="K343" s="139">
        <v>0</v>
      </c>
      <c r="L343" s="139">
        <v>0</v>
      </c>
      <c r="M343" s="139">
        <v>716757000</v>
      </c>
      <c r="N343" s="139">
        <v>0</v>
      </c>
      <c r="O343" s="139">
        <v>716757000</v>
      </c>
      <c r="P343" s="139">
        <v>0</v>
      </c>
      <c r="Q343" s="139">
        <v>0</v>
      </c>
      <c r="R343" s="139">
        <v>0</v>
      </c>
      <c r="S343" s="139">
        <v>0</v>
      </c>
      <c r="T343" s="139">
        <v>0</v>
      </c>
      <c r="U343" s="139">
        <v>0</v>
      </c>
      <c r="V343" s="139">
        <v>0</v>
      </c>
      <c r="W343" s="139">
        <v>0</v>
      </c>
      <c r="X343" s="139">
        <v>0</v>
      </c>
      <c r="Y343" s="139">
        <v>0</v>
      </c>
      <c r="Z343" s="139">
        <v>2235000</v>
      </c>
      <c r="AA343" s="139">
        <v>728675000</v>
      </c>
      <c r="AB343" s="139">
        <v>1992000</v>
      </c>
      <c r="AC343" s="139">
        <v>1992000</v>
      </c>
      <c r="AD343" s="139">
        <v>0</v>
      </c>
      <c r="AE343" s="139">
        <v>726683000</v>
      </c>
      <c r="AF343" s="139">
        <v>0</v>
      </c>
      <c r="AG343" s="139">
        <v>0</v>
      </c>
      <c r="AH343" s="139">
        <v>0</v>
      </c>
      <c r="AI343" s="139">
        <v>0</v>
      </c>
      <c r="AJ343" s="140" t="s">
        <v>794</v>
      </c>
      <c r="AK343" s="138">
        <v>11106003</v>
      </c>
      <c r="AL343" s="114"/>
      <c r="AM343" s="113"/>
    </row>
    <row r="344" spans="1:39" ht="15">
      <c r="A344" s="109" t="str">
        <f>INDEX('Tabel 3.1'!$C$9:$C$579,MATCH(AK344,'Tabel 3.1'!$IV$9:$IV$579,0))&amp;" - "&amp;INDEX('Tabel 3.1'!$D$9:$D$579,MATCH(AK344,'Tabel 3.1'!$IV$9:$IV$579,0))</f>
        <v>ValueInvest Danmark - ValueInvest Global Akkumulerende</v>
      </c>
      <c r="B344" s="138">
        <v>201412</v>
      </c>
      <c r="C344" s="138">
        <v>11106</v>
      </c>
      <c r="D344" s="138">
        <v>4</v>
      </c>
      <c r="E344" s="139">
        <v>1096248000</v>
      </c>
      <c r="F344" s="139">
        <v>16305000</v>
      </c>
      <c r="G344" s="139">
        <v>16305000</v>
      </c>
      <c r="H344" s="139">
        <v>0</v>
      </c>
      <c r="I344" s="139">
        <v>0</v>
      </c>
      <c r="J344" s="139">
        <v>0</v>
      </c>
      <c r="K344" s="139">
        <v>0</v>
      </c>
      <c r="L344" s="139">
        <v>0</v>
      </c>
      <c r="M344" s="139">
        <v>1077454000</v>
      </c>
      <c r="N344" s="139">
        <v>0</v>
      </c>
      <c r="O344" s="139">
        <v>1077454000</v>
      </c>
      <c r="P344" s="139">
        <v>0</v>
      </c>
      <c r="Q344" s="139">
        <v>0</v>
      </c>
      <c r="R344" s="139">
        <v>0</v>
      </c>
      <c r="S344" s="139">
        <v>0</v>
      </c>
      <c r="T344" s="139">
        <v>0</v>
      </c>
      <c r="U344" s="139">
        <v>0</v>
      </c>
      <c r="V344" s="139">
        <v>0</v>
      </c>
      <c r="W344" s="139">
        <v>0</v>
      </c>
      <c r="X344" s="139">
        <v>0</v>
      </c>
      <c r="Y344" s="139">
        <v>0</v>
      </c>
      <c r="Z344" s="139">
        <v>2488000</v>
      </c>
      <c r="AA344" s="139">
        <v>1096248000</v>
      </c>
      <c r="AB344" s="139">
        <v>2987000</v>
      </c>
      <c r="AC344" s="139">
        <v>2987000</v>
      </c>
      <c r="AD344" s="139">
        <v>0</v>
      </c>
      <c r="AE344" s="139">
        <v>1093260000</v>
      </c>
      <c r="AF344" s="139">
        <v>0</v>
      </c>
      <c r="AG344" s="139">
        <v>0</v>
      </c>
      <c r="AH344" s="139">
        <v>0</v>
      </c>
      <c r="AI344" s="139">
        <v>0</v>
      </c>
      <c r="AJ344" s="140" t="s">
        <v>794</v>
      </c>
      <c r="AK344" s="138">
        <v>11106004</v>
      </c>
      <c r="AL344" s="114"/>
      <c r="AM344" s="113"/>
    </row>
    <row r="345" spans="1:39" ht="15">
      <c r="A345" s="109" t="str">
        <f>INDEX('Tabel 3.1'!$C$9:$C$579,MATCH(AK345,'Tabel 3.1'!$IV$9:$IV$579,0))&amp;" - "&amp;INDEX('Tabel 3.1'!$D$9:$D$579,MATCH(AK345,'Tabel 3.1'!$IV$9:$IV$579,0))</f>
        <v>SEBinvest - Europa Højt Udbytte</v>
      </c>
      <c r="B345" s="138">
        <v>201412</v>
      </c>
      <c r="C345" s="138">
        <v>11107</v>
      </c>
      <c r="D345" s="138">
        <v>1</v>
      </c>
      <c r="E345" s="139">
        <v>473137000</v>
      </c>
      <c r="F345" s="139">
        <v>2963000</v>
      </c>
      <c r="G345" s="139">
        <v>2963000</v>
      </c>
      <c r="H345" s="139">
        <v>0</v>
      </c>
      <c r="I345" s="139">
        <v>0</v>
      </c>
      <c r="J345" s="139">
        <v>0</v>
      </c>
      <c r="K345" s="139">
        <v>0</v>
      </c>
      <c r="L345" s="139">
        <v>0</v>
      </c>
      <c r="M345" s="139">
        <v>468506000</v>
      </c>
      <c r="N345" s="139">
        <v>21946000</v>
      </c>
      <c r="O345" s="139">
        <v>445386000</v>
      </c>
      <c r="P345" s="139">
        <v>1174000</v>
      </c>
      <c r="Q345" s="139">
        <v>0</v>
      </c>
      <c r="R345" s="139">
        <v>0</v>
      </c>
      <c r="S345" s="139">
        <v>0</v>
      </c>
      <c r="T345" s="139">
        <v>0</v>
      </c>
      <c r="U345" s="139">
        <v>0</v>
      </c>
      <c r="V345" s="139">
        <v>0</v>
      </c>
      <c r="W345" s="139">
        <v>0</v>
      </c>
      <c r="X345" s="139">
        <v>0</v>
      </c>
      <c r="Y345" s="139"/>
      <c r="Z345" s="139">
        <v>1668000</v>
      </c>
      <c r="AA345" s="139">
        <v>473137000</v>
      </c>
      <c r="AB345" s="139">
        <v>0</v>
      </c>
      <c r="AC345" s="139">
        <v>0</v>
      </c>
      <c r="AD345" s="139">
        <v>0</v>
      </c>
      <c r="AE345" s="139">
        <v>473071000</v>
      </c>
      <c r="AF345" s="139">
        <v>0</v>
      </c>
      <c r="AG345" s="139">
        <v>0</v>
      </c>
      <c r="AH345" s="139">
        <v>0</v>
      </c>
      <c r="AI345" s="139">
        <v>66000</v>
      </c>
      <c r="AJ345" s="140" t="s">
        <v>794</v>
      </c>
      <c r="AK345" s="138">
        <v>11107001</v>
      </c>
      <c r="AL345" s="114"/>
      <c r="AM345" s="113"/>
    </row>
    <row r="346" spans="1:39" ht="15">
      <c r="A346" s="109" t="str">
        <f>INDEX('Tabel 3.1'!$C$9:$C$579,MATCH(AK346,'Tabel 3.1'!$IV$9:$IV$579,0))&amp;" - "&amp;INDEX('Tabel 3.1'!$D$9:$D$579,MATCH(AK346,'Tabel 3.1'!$IV$9:$IV$579,0))</f>
        <v>SEBinvest - Mellemlange Obligationer</v>
      </c>
      <c r="B346" s="138">
        <v>201412</v>
      </c>
      <c r="C346" s="138">
        <v>11107</v>
      </c>
      <c r="D346" s="138">
        <v>2</v>
      </c>
      <c r="E346" s="139">
        <v>125190000</v>
      </c>
      <c r="F346" s="139">
        <v>130000</v>
      </c>
      <c r="G346" s="139">
        <v>130000</v>
      </c>
      <c r="H346" s="139">
        <v>0</v>
      </c>
      <c r="I346" s="139">
        <v>124841000</v>
      </c>
      <c r="J346" s="139">
        <v>111967000</v>
      </c>
      <c r="K346" s="139">
        <v>12875000</v>
      </c>
      <c r="L346" s="139">
        <v>0</v>
      </c>
      <c r="M346" s="139">
        <v>0</v>
      </c>
      <c r="N346" s="139">
        <v>0</v>
      </c>
      <c r="O346" s="139">
        <v>0</v>
      </c>
      <c r="P346" s="139">
        <v>0</v>
      </c>
      <c r="Q346" s="139">
        <v>0</v>
      </c>
      <c r="R346" s="139">
        <v>0</v>
      </c>
      <c r="S346" s="139">
        <v>0</v>
      </c>
      <c r="T346" s="139">
        <v>0</v>
      </c>
      <c r="U346" s="139">
        <v>0</v>
      </c>
      <c r="V346" s="139">
        <v>0</v>
      </c>
      <c r="W346" s="139">
        <v>0</v>
      </c>
      <c r="X346" s="139">
        <v>0</v>
      </c>
      <c r="Y346" s="139"/>
      <c r="Z346" s="139">
        <v>218000</v>
      </c>
      <c r="AA346" s="139">
        <v>125190000</v>
      </c>
      <c r="AB346" s="139">
        <v>0</v>
      </c>
      <c r="AC346" s="139">
        <v>0</v>
      </c>
      <c r="AD346" s="139">
        <v>0</v>
      </c>
      <c r="AE346" s="139">
        <v>125177000</v>
      </c>
      <c r="AF346" s="139">
        <v>0</v>
      </c>
      <c r="AG346" s="139">
        <v>0</v>
      </c>
      <c r="AH346" s="139">
        <v>0</v>
      </c>
      <c r="AI346" s="139">
        <v>13000</v>
      </c>
      <c r="AJ346" s="140" t="s">
        <v>794</v>
      </c>
      <c r="AK346" s="138">
        <v>11107002</v>
      </c>
      <c r="AL346" s="114"/>
      <c r="AM346" s="113"/>
    </row>
    <row r="347" spans="1:39" ht="15">
      <c r="A347" s="109" t="str">
        <f>INDEX('Tabel 3.1'!$C$9:$C$579,MATCH(AK347,'Tabel 3.1'!$IV$9:$IV$579,0))&amp;" - "&amp;INDEX('Tabel 3.1'!$D$9:$D$579,MATCH(AK347,'Tabel 3.1'!$IV$9:$IV$579,0))</f>
        <v>SEBinvest - Danske Aktier</v>
      </c>
      <c r="B347" s="138">
        <v>201412</v>
      </c>
      <c r="C347" s="138">
        <v>11107</v>
      </c>
      <c r="D347" s="138">
        <v>7</v>
      </c>
      <c r="E347" s="139">
        <v>2902109000</v>
      </c>
      <c r="F347" s="139">
        <v>18136000</v>
      </c>
      <c r="G347" s="139">
        <v>18136000</v>
      </c>
      <c r="H347" s="139">
        <v>0</v>
      </c>
      <c r="I347" s="139">
        <v>0</v>
      </c>
      <c r="J347" s="139">
        <v>0</v>
      </c>
      <c r="K347" s="139">
        <v>0</v>
      </c>
      <c r="L347" s="139">
        <v>0</v>
      </c>
      <c r="M347" s="139">
        <v>2811008000</v>
      </c>
      <c r="N347" s="139">
        <v>2683550000</v>
      </c>
      <c r="O347" s="139">
        <v>122986000</v>
      </c>
      <c r="P347" s="139">
        <v>4471000</v>
      </c>
      <c r="Q347" s="139">
        <v>0</v>
      </c>
      <c r="R347" s="139">
        <v>0</v>
      </c>
      <c r="S347" s="139">
        <v>0</v>
      </c>
      <c r="T347" s="139">
        <v>0</v>
      </c>
      <c r="U347" s="139">
        <v>0</v>
      </c>
      <c r="V347" s="139">
        <v>0</v>
      </c>
      <c r="W347" s="139">
        <v>0</v>
      </c>
      <c r="X347" s="139">
        <v>0</v>
      </c>
      <c r="Y347" s="139"/>
      <c r="Z347" s="139">
        <v>72965000</v>
      </c>
      <c r="AA347" s="139">
        <v>2902109000</v>
      </c>
      <c r="AB347" s="139">
        <v>0</v>
      </c>
      <c r="AC347" s="139">
        <v>0</v>
      </c>
      <c r="AD347" s="139">
        <v>0</v>
      </c>
      <c r="AE347" s="139">
        <v>2836301000</v>
      </c>
      <c r="AF347" s="139">
        <v>0</v>
      </c>
      <c r="AG347" s="139">
        <v>0</v>
      </c>
      <c r="AH347" s="139">
        <v>0</v>
      </c>
      <c r="AI347" s="139">
        <v>65808000</v>
      </c>
      <c r="AJ347" s="140" t="s">
        <v>794</v>
      </c>
      <c r="AK347" s="138">
        <v>11107007</v>
      </c>
      <c r="AL347" s="114"/>
      <c r="AM347" s="113"/>
    </row>
    <row r="348" spans="1:39" ht="15">
      <c r="A348" s="109" t="str">
        <f>INDEX('Tabel 3.1'!$C$9:$C$579,MATCH(AK348,'Tabel 3.1'!$IV$9:$IV$579,0))&amp;" - "&amp;INDEX('Tabel 3.1'!$D$9:$D$579,MATCH(AK348,'Tabel 3.1'!$IV$9:$IV$579,0))</f>
        <v>SEBinvest - Investeringspleje Kort</v>
      </c>
      <c r="B348" s="138">
        <v>201412</v>
      </c>
      <c r="C348" s="138">
        <v>11107</v>
      </c>
      <c r="D348" s="138">
        <v>11</v>
      </c>
      <c r="E348" s="139">
        <v>66004000</v>
      </c>
      <c r="F348" s="139">
        <v>1578000</v>
      </c>
      <c r="G348" s="139">
        <v>1578000</v>
      </c>
      <c r="H348" s="139">
        <v>0</v>
      </c>
      <c r="I348" s="139">
        <v>38034000</v>
      </c>
      <c r="J348" s="139">
        <v>37489000</v>
      </c>
      <c r="K348" s="139">
        <v>545000</v>
      </c>
      <c r="L348" s="139">
        <v>0</v>
      </c>
      <c r="M348" s="139">
        <v>6925000</v>
      </c>
      <c r="N348" s="139">
        <v>4865000</v>
      </c>
      <c r="O348" s="139">
        <v>1629000</v>
      </c>
      <c r="P348" s="139">
        <v>432000</v>
      </c>
      <c r="Q348" s="139">
        <v>0</v>
      </c>
      <c r="R348" s="139">
        <v>0</v>
      </c>
      <c r="S348" s="139">
        <v>19414000</v>
      </c>
      <c r="T348" s="139">
        <v>12969000</v>
      </c>
      <c r="U348" s="139">
        <v>6445000</v>
      </c>
      <c r="V348" s="139">
        <v>53000</v>
      </c>
      <c r="W348" s="139">
        <v>7000</v>
      </c>
      <c r="X348" s="139">
        <v>46000</v>
      </c>
      <c r="Y348" s="139"/>
      <c r="Z348" s="139">
        <v>0</v>
      </c>
      <c r="AA348" s="139">
        <v>66004000</v>
      </c>
      <c r="AB348" s="139">
        <v>0</v>
      </c>
      <c r="AC348" s="139">
        <v>0</v>
      </c>
      <c r="AD348" s="139">
        <v>0</v>
      </c>
      <c r="AE348" s="139">
        <v>65809000</v>
      </c>
      <c r="AF348" s="139">
        <v>183000</v>
      </c>
      <c r="AG348" s="139">
        <v>7000</v>
      </c>
      <c r="AH348" s="139">
        <v>176000</v>
      </c>
      <c r="AI348" s="139">
        <v>13000</v>
      </c>
      <c r="AJ348" s="140" t="s">
        <v>794</v>
      </c>
      <c r="AK348" s="138">
        <v>11107011</v>
      </c>
      <c r="AL348" s="114"/>
      <c r="AM348" s="113"/>
    </row>
    <row r="349" spans="1:39" ht="15">
      <c r="A349" s="109" t="str">
        <f>INDEX('Tabel 3.1'!$C$9:$C$579,MATCH(AK349,'Tabel 3.1'!$IV$9:$IV$579,0))&amp;" - "&amp;INDEX('Tabel 3.1'!$D$9:$D$579,MATCH(AK349,'Tabel 3.1'!$IV$9:$IV$579,0))</f>
        <v>SEBinvest - Investeringspleje Mellemlang</v>
      </c>
      <c r="B349" s="138">
        <v>201412</v>
      </c>
      <c r="C349" s="138">
        <v>11107</v>
      </c>
      <c r="D349" s="138">
        <v>12</v>
      </c>
      <c r="E349" s="139">
        <v>114556000</v>
      </c>
      <c r="F349" s="139">
        <v>6431000</v>
      </c>
      <c r="G349" s="139">
        <v>6431000</v>
      </c>
      <c r="H349" s="139">
        <v>0</v>
      </c>
      <c r="I349" s="139">
        <v>35626000</v>
      </c>
      <c r="J349" s="139">
        <v>35626000</v>
      </c>
      <c r="K349" s="139">
        <v>0</v>
      </c>
      <c r="L349" s="139">
        <v>0</v>
      </c>
      <c r="M349" s="139">
        <v>8634000</v>
      </c>
      <c r="N349" s="139">
        <v>5023000</v>
      </c>
      <c r="O349" s="139">
        <v>3007000</v>
      </c>
      <c r="P349" s="139">
        <v>604000</v>
      </c>
      <c r="Q349" s="139">
        <v>0</v>
      </c>
      <c r="R349" s="139">
        <v>0</v>
      </c>
      <c r="S349" s="139">
        <v>63614000</v>
      </c>
      <c r="T349" s="139">
        <v>44949000</v>
      </c>
      <c r="U349" s="139">
        <v>18664000</v>
      </c>
      <c r="V349" s="139">
        <v>252000</v>
      </c>
      <c r="W349" s="139">
        <v>189000</v>
      </c>
      <c r="X349" s="139">
        <v>63000</v>
      </c>
      <c r="Y349" s="139"/>
      <c r="Z349" s="139">
        <v>0</v>
      </c>
      <c r="AA349" s="139">
        <v>114556000</v>
      </c>
      <c r="AB349" s="139">
        <v>0</v>
      </c>
      <c r="AC349" s="139">
        <v>0</v>
      </c>
      <c r="AD349" s="139">
        <v>0</v>
      </c>
      <c r="AE349" s="139">
        <v>113964000</v>
      </c>
      <c r="AF349" s="139">
        <v>579000</v>
      </c>
      <c r="AG349" s="139">
        <v>189000</v>
      </c>
      <c r="AH349" s="139">
        <v>391000</v>
      </c>
      <c r="AI349" s="139">
        <v>13000</v>
      </c>
      <c r="AJ349" s="140" t="s">
        <v>794</v>
      </c>
      <c r="AK349" s="138">
        <v>11107012</v>
      </c>
      <c r="AL349" s="114"/>
      <c r="AM349" s="113"/>
    </row>
    <row r="350" spans="1:39" ht="15">
      <c r="A350" s="109" t="str">
        <f>INDEX('Tabel 3.1'!$C$9:$C$579,MATCH(AK350,'Tabel 3.1'!$IV$9:$IV$579,0))&amp;" - "&amp;INDEX('Tabel 3.1'!$D$9:$D$579,MATCH(AK350,'Tabel 3.1'!$IV$9:$IV$579,0))</f>
        <v>SEBinvest - Investeringspleje Lang</v>
      </c>
      <c r="B350" s="138">
        <v>201412</v>
      </c>
      <c r="C350" s="138">
        <v>11107</v>
      </c>
      <c r="D350" s="138">
        <v>13</v>
      </c>
      <c r="E350" s="139">
        <v>96745000</v>
      </c>
      <c r="F350" s="139">
        <v>1619000</v>
      </c>
      <c r="G350" s="139">
        <v>1619000</v>
      </c>
      <c r="H350" s="139">
        <v>0</v>
      </c>
      <c r="I350" s="139">
        <v>0</v>
      </c>
      <c r="J350" s="139">
        <v>0</v>
      </c>
      <c r="K350" s="139">
        <v>0</v>
      </c>
      <c r="L350" s="139">
        <v>0</v>
      </c>
      <c r="M350" s="139">
        <v>10027000</v>
      </c>
      <c r="N350" s="139">
        <v>5163000</v>
      </c>
      <c r="O350" s="139">
        <v>4260000</v>
      </c>
      <c r="P350" s="139">
        <v>604000</v>
      </c>
      <c r="Q350" s="139">
        <v>0</v>
      </c>
      <c r="R350" s="139">
        <v>0</v>
      </c>
      <c r="S350" s="139">
        <v>84959000</v>
      </c>
      <c r="T350" s="139">
        <v>75000000</v>
      </c>
      <c r="U350" s="139">
        <v>9959000</v>
      </c>
      <c r="V350" s="139">
        <v>58000</v>
      </c>
      <c r="W350" s="139">
        <v>0</v>
      </c>
      <c r="X350" s="139">
        <v>58000</v>
      </c>
      <c r="Y350" s="139"/>
      <c r="Z350" s="139">
        <v>82000</v>
      </c>
      <c r="AA350" s="139">
        <v>96745000</v>
      </c>
      <c r="AB350" s="139">
        <v>0</v>
      </c>
      <c r="AC350" s="139">
        <v>0</v>
      </c>
      <c r="AD350" s="139">
        <v>0</v>
      </c>
      <c r="AE350" s="139">
        <v>96193000</v>
      </c>
      <c r="AF350" s="139">
        <v>539000</v>
      </c>
      <c r="AG350" s="139">
        <v>0</v>
      </c>
      <c r="AH350" s="139">
        <v>539000</v>
      </c>
      <c r="AI350" s="139">
        <v>13000</v>
      </c>
      <c r="AJ350" s="140" t="s">
        <v>794</v>
      </c>
      <c r="AK350" s="138">
        <v>11107013</v>
      </c>
      <c r="AL350" s="114"/>
      <c r="AM350" s="113"/>
    </row>
    <row r="351" spans="1:39" ht="15">
      <c r="A351" s="109" t="str">
        <f>INDEX('Tabel 3.1'!$C$9:$C$579,MATCH(AK351,'Tabel 3.1'!$IV$9:$IV$579,0))&amp;" - "&amp;INDEX('Tabel 3.1'!$D$9:$D$579,MATCH(AK351,'Tabel 3.1'!$IV$9:$IV$579,0))</f>
        <v>SEBinvest - Lange Obligationer</v>
      </c>
      <c r="B351" s="138">
        <v>201412</v>
      </c>
      <c r="C351" s="138">
        <v>11107</v>
      </c>
      <c r="D351" s="138">
        <v>14</v>
      </c>
      <c r="E351" s="139">
        <v>130892000</v>
      </c>
      <c r="F351" s="139">
        <v>826000</v>
      </c>
      <c r="G351" s="139">
        <v>826000</v>
      </c>
      <c r="H351" s="139">
        <v>0</v>
      </c>
      <c r="I351" s="139">
        <v>130065000</v>
      </c>
      <c r="J351" s="139">
        <v>130065000</v>
      </c>
      <c r="K351" s="139">
        <v>0</v>
      </c>
      <c r="L351" s="139">
        <v>0</v>
      </c>
      <c r="M351" s="139">
        <v>0</v>
      </c>
      <c r="N351" s="139">
        <v>0</v>
      </c>
      <c r="O351" s="139">
        <v>0</v>
      </c>
      <c r="P351" s="139">
        <v>0</v>
      </c>
      <c r="Q351" s="139">
        <v>0</v>
      </c>
      <c r="R351" s="139">
        <v>0</v>
      </c>
      <c r="S351" s="139">
        <v>0</v>
      </c>
      <c r="T351" s="139">
        <v>0</v>
      </c>
      <c r="U351" s="139">
        <v>0</v>
      </c>
      <c r="V351" s="139">
        <v>0</v>
      </c>
      <c r="W351" s="139">
        <v>0</v>
      </c>
      <c r="X351" s="139">
        <v>0</v>
      </c>
      <c r="Y351" s="139"/>
      <c r="Z351" s="139">
        <v>0</v>
      </c>
      <c r="AA351" s="139">
        <v>130892000</v>
      </c>
      <c r="AB351" s="139">
        <v>0</v>
      </c>
      <c r="AC351" s="139">
        <v>0</v>
      </c>
      <c r="AD351" s="139">
        <v>0</v>
      </c>
      <c r="AE351" s="139">
        <v>130879000</v>
      </c>
      <c r="AF351" s="139">
        <v>0</v>
      </c>
      <c r="AG351" s="139">
        <v>0</v>
      </c>
      <c r="AH351" s="139">
        <v>0</v>
      </c>
      <c r="AI351" s="139">
        <v>13000</v>
      </c>
      <c r="AJ351" s="140" t="s">
        <v>794</v>
      </c>
      <c r="AK351" s="138">
        <v>11107014</v>
      </c>
      <c r="AL351" s="114"/>
      <c r="AM351" s="113"/>
    </row>
    <row r="352" spans="1:39" ht="15">
      <c r="A352" s="109" t="str">
        <f>INDEX('Tabel 3.1'!$C$9:$C$579,MATCH(AK352,'Tabel 3.1'!$IV$9:$IV$579,0))&amp;" - "&amp;INDEX('Tabel 3.1'!$D$9:$D$579,MATCH(AK352,'Tabel 3.1'!$IV$9:$IV$579,0))</f>
        <v>SEBinvest - Danske Aktier Akkumulerende</v>
      </c>
      <c r="B352" s="138">
        <v>201412</v>
      </c>
      <c r="C352" s="138">
        <v>11107</v>
      </c>
      <c r="D352" s="138">
        <v>15</v>
      </c>
      <c r="E352" s="139">
        <v>206264000</v>
      </c>
      <c r="F352" s="139">
        <v>719000</v>
      </c>
      <c r="G352" s="139">
        <v>719000</v>
      </c>
      <c r="H352" s="139">
        <v>0</v>
      </c>
      <c r="I352" s="139">
        <v>0</v>
      </c>
      <c r="J352" s="139">
        <v>0</v>
      </c>
      <c r="K352" s="139">
        <v>0</v>
      </c>
      <c r="L352" s="139">
        <v>0</v>
      </c>
      <c r="M352" s="139">
        <v>204137000</v>
      </c>
      <c r="N352" s="139">
        <v>195041000</v>
      </c>
      <c r="O352" s="139">
        <v>8923000</v>
      </c>
      <c r="P352" s="139">
        <v>173000</v>
      </c>
      <c r="Q352" s="139">
        <v>0</v>
      </c>
      <c r="R352" s="139">
        <v>0</v>
      </c>
      <c r="S352" s="139">
        <v>0</v>
      </c>
      <c r="T352" s="139">
        <v>0</v>
      </c>
      <c r="U352" s="139">
        <v>0</v>
      </c>
      <c r="V352" s="139">
        <v>0</v>
      </c>
      <c r="W352" s="139">
        <v>0</v>
      </c>
      <c r="X352" s="139">
        <v>0</v>
      </c>
      <c r="Y352" s="139"/>
      <c r="Z352" s="139">
        <v>1407000</v>
      </c>
      <c r="AA352" s="139">
        <v>206264000</v>
      </c>
      <c r="AB352" s="139">
        <v>0</v>
      </c>
      <c r="AC352" s="139">
        <v>0</v>
      </c>
      <c r="AD352" s="139">
        <v>0</v>
      </c>
      <c r="AE352" s="139">
        <v>204602000</v>
      </c>
      <c r="AF352" s="139">
        <v>0</v>
      </c>
      <c r="AG352" s="139">
        <v>0</v>
      </c>
      <c r="AH352" s="139">
        <v>0</v>
      </c>
      <c r="AI352" s="139">
        <v>1662000</v>
      </c>
      <c r="AJ352" s="140" t="s">
        <v>794</v>
      </c>
      <c r="AK352" s="138">
        <v>11107015</v>
      </c>
      <c r="AL352" s="114"/>
      <c r="AM352" s="113"/>
    </row>
    <row r="353" spans="1:39" ht="15">
      <c r="A353" s="109" t="str">
        <f>INDEX('Tabel 3.1'!$C$9:$C$579,MATCH(AK353,'Tabel 3.1'!$IV$9:$IV$579,0))&amp;" - "&amp;INDEX('Tabel 3.1'!$D$9:$D$579,MATCH(AK353,'Tabel 3.1'!$IV$9:$IV$579,0))</f>
        <v>SEBinvest - Pengemarked</v>
      </c>
      <c r="B353" s="138">
        <v>201412</v>
      </c>
      <c r="C353" s="138">
        <v>11107</v>
      </c>
      <c r="D353" s="138">
        <v>16</v>
      </c>
      <c r="E353" s="139">
        <v>266194000</v>
      </c>
      <c r="F353" s="139">
        <v>159203000</v>
      </c>
      <c r="G353" s="139">
        <v>8182000</v>
      </c>
      <c r="H353" s="139">
        <v>151021000</v>
      </c>
      <c r="I353" s="139">
        <v>106990000</v>
      </c>
      <c r="J353" s="139">
        <v>71350000</v>
      </c>
      <c r="K353" s="139">
        <v>35640000</v>
      </c>
      <c r="L353" s="139">
        <v>0</v>
      </c>
      <c r="M353" s="139">
        <v>0</v>
      </c>
      <c r="N353" s="139">
        <v>0</v>
      </c>
      <c r="O353" s="139">
        <v>0</v>
      </c>
      <c r="P353" s="139">
        <v>0</v>
      </c>
      <c r="Q353" s="139">
        <v>0</v>
      </c>
      <c r="R353" s="139">
        <v>0</v>
      </c>
      <c r="S353" s="139">
        <v>0</v>
      </c>
      <c r="T353" s="139">
        <v>0</v>
      </c>
      <c r="U353" s="139">
        <v>0</v>
      </c>
      <c r="V353" s="139">
        <v>0</v>
      </c>
      <c r="W353" s="139">
        <v>0</v>
      </c>
      <c r="X353" s="139">
        <v>0</v>
      </c>
      <c r="Y353" s="139"/>
      <c r="Z353" s="139">
        <v>0</v>
      </c>
      <c r="AA353" s="139">
        <v>266194000</v>
      </c>
      <c r="AB353" s="139">
        <v>0</v>
      </c>
      <c r="AC353" s="139">
        <v>0</v>
      </c>
      <c r="AD353" s="139">
        <v>0</v>
      </c>
      <c r="AE353" s="139">
        <v>263012000</v>
      </c>
      <c r="AF353" s="139">
        <v>0</v>
      </c>
      <c r="AG353" s="139">
        <v>0</v>
      </c>
      <c r="AH353" s="139">
        <v>0</v>
      </c>
      <c r="AI353" s="139">
        <v>3181000</v>
      </c>
      <c r="AJ353" s="140" t="s">
        <v>794</v>
      </c>
      <c r="AK353" s="138">
        <v>11107016</v>
      </c>
      <c r="AL353" s="114"/>
      <c r="AM353" s="113"/>
    </row>
    <row r="354" spans="1:39" ht="15">
      <c r="A354" s="109" t="str">
        <f>INDEX('Tabel 3.1'!$C$9:$C$579,MATCH(AK354,'Tabel 3.1'!$IV$9:$IV$579,0))&amp;" - "&amp;INDEX('Tabel 3.1'!$D$9:$D$579,MATCH(AK354,'Tabel 3.1'!$IV$9:$IV$579,0))</f>
        <v>SEBinvest - Nordiske Aktier</v>
      </c>
      <c r="B354" s="138">
        <v>201412</v>
      </c>
      <c r="C354" s="138">
        <v>11107</v>
      </c>
      <c r="D354" s="138">
        <v>17</v>
      </c>
      <c r="E354" s="139">
        <v>149400000</v>
      </c>
      <c r="F354" s="139">
        <v>2839000</v>
      </c>
      <c r="G354" s="139">
        <v>2839000</v>
      </c>
      <c r="H354" s="139">
        <v>0</v>
      </c>
      <c r="I354" s="139">
        <v>0</v>
      </c>
      <c r="J354" s="139">
        <v>0</v>
      </c>
      <c r="K354" s="139">
        <v>0</v>
      </c>
      <c r="L354" s="139">
        <v>0</v>
      </c>
      <c r="M354" s="139">
        <v>146520000</v>
      </c>
      <c r="N354" s="139">
        <v>31406000</v>
      </c>
      <c r="O354" s="139">
        <v>114898000</v>
      </c>
      <c r="P354" s="139">
        <v>216000</v>
      </c>
      <c r="Q354" s="139">
        <v>0</v>
      </c>
      <c r="R354" s="139">
        <v>0</v>
      </c>
      <c r="S354" s="139">
        <v>0</v>
      </c>
      <c r="T354" s="139">
        <v>0</v>
      </c>
      <c r="U354" s="139">
        <v>0</v>
      </c>
      <c r="V354" s="139">
        <v>0</v>
      </c>
      <c r="W354" s="139">
        <v>0</v>
      </c>
      <c r="X354" s="139">
        <v>0</v>
      </c>
      <c r="Y354" s="139"/>
      <c r="Z354" s="139">
        <v>41000</v>
      </c>
      <c r="AA354" s="139">
        <v>149400000</v>
      </c>
      <c r="AB354" s="139">
        <v>0</v>
      </c>
      <c r="AC354" s="139">
        <v>0</v>
      </c>
      <c r="AD354" s="139">
        <v>0</v>
      </c>
      <c r="AE354" s="139">
        <v>149388000</v>
      </c>
      <c r="AF354" s="139">
        <v>0</v>
      </c>
      <c r="AG354" s="139">
        <v>0</v>
      </c>
      <c r="AH354" s="139">
        <v>0</v>
      </c>
      <c r="AI354" s="139">
        <v>13000</v>
      </c>
      <c r="AJ354" s="140" t="s">
        <v>794</v>
      </c>
      <c r="AK354" s="138">
        <v>11107017</v>
      </c>
      <c r="AL354" s="114"/>
      <c r="AM354" s="113"/>
    </row>
    <row r="355" spans="1:39" ht="15">
      <c r="A355" s="109" t="str">
        <f>INDEX('Tabel 3.1'!$C$9:$C$579,MATCH(AK355,'Tabel 3.1'!$IV$9:$IV$579,0))&amp;" - "&amp;INDEX('Tabel 3.1'!$D$9:$D$579,MATCH(AK355,'Tabel 3.1'!$IV$9:$IV$579,0))</f>
        <v>SEBinvest - Kreditobligationer (euro)</v>
      </c>
      <c r="B355" s="138">
        <v>201412</v>
      </c>
      <c r="C355" s="138">
        <v>11107</v>
      </c>
      <c r="D355" s="138">
        <v>18</v>
      </c>
      <c r="E355" s="139">
        <v>347607000</v>
      </c>
      <c r="F355" s="139">
        <v>875000</v>
      </c>
      <c r="G355" s="139">
        <v>875000</v>
      </c>
      <c r="H355" s="139">
        <v>0</v>
      </c>
      <c r="I355" s="139">
        <v>346732000</v>
      </c>
      <c r="J355" s="139">
        <v>113862000</v>
      </c>
      <c r="K355" s="139">
        <v>232870000</v>
      </c>
      <c r="L355" s="139">
        <v>0</v>
      </c>
      <c r="M355" s="139">
        <v>0</v>
      </c>
      <c r="N355" s="139">
        <v>0</v>
      </c>
      <c r="O355" s="139">
        <v>0</v>
      </c>
      <c r="P355" s="139">
        <v>0</v>
      </c>
      <c r="Q355" s="139">
        <v>0</v>
      </c>
      <c r="R355" s="139">
        <v>0</v>
      </c>
      <c r="S355" s="139">
        <v>0</v>
      </c>
      <c r="T355" s="139">
        <v>0</v>
      </c>
      <c r="U355" s="139">
        <v>0</v>
      </c>
      <c r="V355" s="139">
        <v>0</v>
      </c>
      <c r="W355" s="139">
        <v>0</v>
      </c>
      <c r="X355" s="139">
        <v>0</v>
      </c>
      <c r="Y355" s="139"/>
      <c r="Z355" s="139">
        <v>0</v>
      </c>
      <c r="AA355" s="139">
        <v>347607000</v>
      </c>
      <c r="AB355" s="139">
        <v>0</v>
      </c>
      <c r="AC355" s="139">
        <v>0</v>
      </c>
      <c r="AD355" s="139">
        <v>0</v>
      </c>
      <c r="AE355" s="139">
        <v>347594000</v>
      </c>
      <c r="AF355" s="139">
        <v>0</v>
      </c>
      <c r="AG355" s="139">
        <v>0</v>
      </c>
      <c r="AH355" s="139">
        <v>0</v>
      </c>
      <c r="AI355" s="139">
        <v>13000</v>
      </c>
      <c r="AJ355" s="140" t="s">
        <v>794</v>
      </c>
      <c r="AK355" s="138">
        <v>11107018</v>
      </c>
      <c r="AL355" s="114"/>
      <c r="AM355" s="113"/>
    </row>
    <row r="356" spans="1:39" ht="15">
      <c r="A356" s="109" t="str">
        <f>INDEX('Tabel 3.1'!$C$9:$C$579,MATCH(AK356,'Tabel 3.1'!$IV$9:$IV$579,0))&amp;" - "&amp;INDEX('Tabel 3.1'!$D$9:$D$579,MATCH(AK356,'Tabel 3.1'!$IV$9:$IV$579,0))</f>
        <v>SEBinvest - Europa Indeks</v>
      </c>
      <c r="B356" s="138">
        <v>201412</v>
      </c>
      <c r="C356" s="138">
        <v>11107</v>
      </c>
      <c r="D356" s="138">
        <v>19</v>
      </c>
      <c r="E356" s="139">
        <v>234517000</v>
      </c>
      <c r="F356" s="139">
        <v>253000</v>
      </c>
      <c r="G356" s="139">
        <v>253000</v>
      </c>
      <c r="H356" s="139">
        <v>0</v>
      </c>
      <c r="I356" s="139">
        <v>0</v>
      </c>
      <c r="J356" s="139">
        <v>0</v>
      </c>
      <c r="K356" s="139">
        <v>0</v>
      </c>
      <c r="L356" s="139">
        <v>0</v>
      </c>
      <c r="M356" s="139">
        <v>233529000</v>
      </c>
      <c r="N356" s="139">
        <v>5647000</v>
      </c>
      <c r="O356" s="139">
        <v>227315000</v>
      </c>
      <c r="P356" s="139">
        <v>568000</v>
      </c>
      <c r="Q356" s="139">
        <v>0</v>
      </c>
      <c r="R356" s="139">
        <v>0</v>
      </c>
      <c r="S356" s="139">
        <v>0</v>
      </c>
      <c r="T356" s="139">
        <v>0</v>
      </c>
      <c r="U356" s="139">
        <v>0</v>
      </c>
      <c r="V356" s="139">
        <v>0</v>
      </c>
      <c r="W356" s="139">
        <v>0</v>
      </c>
      <c r="X356" s="139">
        <v>0</v>
      </c>
      <c r="Y356" s="139"/>
      <c r="Z356" s="139">
        <v>735000</v>
      </c>
      <c r="AA356" s="139">
        <v>234517000</v>
      </c>
      <c r="AB356" s="139">
        <v>0</v>
      </c>
      <c r="AC356" s="139">
        <v>0</v>
      </c>
      <c r="AD356" s="139">
        <v>0</v>
      </c>
      <c r="AE356" s="139">
        <v>234478000</v>
      </c>
      <c r="AF356" s="139">
        <v>0</v>
      </c>
      <c r="AG356" s="139">
        <v>0</v>
      </c>
      <c r="AH356" s="139">
        <v>0</v>
      </c>
      <c r="AI356" s="139">
        <v>39000</v>
      </c>
      <c r="AJ356" s="140" t="s">
        <v>794</v>
      </c>
      <c r="AK356" s="138">
        <v>11107019</v>
      </c>
      <c r="AL356" s="114"/>
      <c r="AM356" s="113"/>
    </row>
    <row r="357" spans="1:39" ht="15">
      <c r="A357" s="109" t="str">
        <f>INDEX('Tabel 3.1'!$C$9:$C$579,MATCH(AK357,'Tabel 3.1'!$IV$9:$IV$579,0))&amp;" - "&amp;INDEX('Tabel 3.1'!$D$9:$D$579,MATCH(AK357,'Tabel 3.1'!$IV$9:$IV$579,0))</f>
        <v>SEBinvest - Europa Small Cap</v>
      </c>
      <c r="B357" s="138">
        <v>201412</v>
      </c>
      <c r="C357" s="138">
        <v>11107</v>
      </c>
      <c r="D357" s="138">
        <v>20</v>
      </c>
      <c r="E357" s="139">
        <v>1330972000</v>
      </c>
      <c r="F357" s="139">
        <v>9765000</v>
      </c>
      <c r="G357" s="139">
        <v>9765000</v>
      </c>
      <c r="H357" s="139">
        <v>0</v>
      </c>
      <c r="I357" s="139">
        <v>0</v>
      </c>
      <c r="J357" s="139">
        <v>0</v>
      </c>
      <c r="K357" s="139">
        <v>0</v>
      </c>
      <c r="L357" s="139">
        <v>0</v>
      </c>
      <c r="M357" s="139">
        <v>1319746000</v>
      </c>
      <c r="N357" s="139">
        <v>2890000</v>
      </c>
      <c r="O357" s="139">
        <v>1316464000</v>
      </c>
      <c r="P357" s="139">
        <v>392000</v>
      </c>
      <c r="Q357" s="139">
        <v>0</v>
      </c>
      <c r="R357" s="139">
        <v>0</v>
      </c>
      <c r="S357" s="139">
        <v>0</v>
      </c>
      <c r="T357" s="139">
        <v>0</v>
      </c>
      <c r="U357" s="139">
        <v>0</v>
      </c>
      <c r="V357" s="139">
        <v>0</v>
      </c>
      <c r="W357" s="139">
        <v>0</v>
      </c>
      <c r="X357" s="139">
        <v>0</v>
      </c>
      <c r="Y357" s="139"/>
      <c r="Z357" s="139">
        <v>1461000</v>
      </c>
      <c r="AA357" s="139">
        <v>1330972000</v>
      </c>
      <c r="AB357" s="139">
        <v>0</v>
      </c>
      <c r="AC357" s="139">
        <v>0</v>
      </c>
      <c r="AD357" s="139">
        <v>0</v>
      </c>
      <c r="AE357" s="139">
        <v>1330313000</v>
      </c>
      <c r="AF357" s="139">
        <v>0</v>
      </c>
      <c r="AG357" s="139">
        <v>0</v>
      </c>
      <c r="AH357" s="139">
        <v>0</v>
      </c>
      <c r="AI357" s="139">
        <v>658000</v>
      </c>
      <c r="AJ357" s="140" t="s">
        <v>794</v>
      </c>
      <c r="AK357" s="138">
        <v>11107020</v>
      </c>
      <c r="AL357" s="114"/>
      <c r="AM357" s="113"/>
    </row>
    <row r="358" spans="1:39" ht="15">
      <c r="A358" s="109" t="str">
        <f>INDEX('Tabel 3.1'!$C$9:$C$579,MATCH(AK358,'Tabel 3.1'!$IV$9:$IV$579,0))&amp;" - "&amp;INDEX('Tabel 3.1'!$D$9:$D$579,MATCH(AK358,'Tabel 3.1'!$IV$9:$IV$579,0))</f>
        <v>SEBinvest - Japan Hybrid (DIAM)</v>
      </c>
      <c r="B358" s="138">
        <v>201412</v>
      </c>
      <c r="C358" s="138">
        <v>11107</v>
      </c>
      <c r="D358" s="138">
        <v>21</v>
      </c>
      <c r="E358" s="139">
        <v>226947000</v>
      </c>
      <c r="F358" s="139">
        <v>330000</v>
      </c>
      <c r="G358" s="139">
        <v>330000</v>
      </c>
      <c r="H358" s="139">
        <v>0</v>
      </c>
      <c r="I358" s="139">
        <v>0</v>
      </c>
      <c r="J358" s="139">
        <v>0</v>
      </c>
      <c r="K358" s="139">
        <v>0</v>
      </c>
      <c r="L358" s="139">
        <v>0</v>
      </c>
      <c r="M358" s="139">
        <v>219901000</v>
      </c>
      <c r="N358" s="139">
        <v>0</v>
      </c>
      <c r="O358" s="139">
        <v>219815000</v>
      </c>
      <c r="P358" s="139">
        <v>86000</v>
      </c>
      <c r="Q358" s="139">
        <v>0</v>
      </c>
      <c r="R358" s="139">
        <v>0</v>
      </c>
      <c r="S358" s="139">
        <v>0</v>
      </c>
      <c r="T358" s="139">
        <v>0</v>
      </c>
      <c r="U358" s="139">
        <v>0</v>
      </c>
      <c r="V358" s="139">
        <v>0</v>
      </c>
      <c r="W358" s="139">
        <v>0</v>
      </c>
      <c r="X358" s="139">
        <v>0</v>
      </c>
      <c r="Y358" s="139"/>
      <c r="Z358" s="139">
        <v>6715000</v>
      </c>
      <c r="AA358" s="139">
        <v>226947000</v>
      </c>
      <c r="AB358" s="139">
        <v>0</v>
      </c>
      <c r="AC358" s="139">
        <v>0</v>
      </c>
      <c r="AD358" s="139">
        <v>0</v>
      </c>
      <c r="AE358" s="139">
        <v>223416000</v>
      </c>
      <c r="AF358" s="139">
        <v>0</v>
      </c>
      <c r="AG358" s="139">
        <v>0</v>
      </c>
      <c r="AH358" s="139">
        <v>0</v>
      </c>
      <c r="AI358" s="139">
        <v>3530000</v>
      </c>
      <c r="AJ358" s="140" t="s">
        <v>794</v>
      </c>
      <c r="AK358" s="138">
        <v>11107021</v>
      </c>
      <c r="AL358" s="114"/>
      <c r="AM358" s="113"/>
    </row>
    <row r="359" spans="1:39" ht="15">
      <c r="A359" s="109" t="str">
        <f>INDEX('Tabel 3.1'!$C$9:$C$579,MATCH(AK359,'Tabel 3.1'!$IV$9:$IV$579,0))&amp;" - "&amp;INDEX('Tabel 3.1'!$D$9:$D$579,MATCH(AK359,'Tabel 3.1'!$IV$9:$IV$579,0))</f>
        <v>SEBinvest - Emerging Market Bond Index</v>
      </c>
      <c r="B359" s="138">
        <v>201412</v>
      </c>
      <c r="C359" s="138">
        <v>11107</v>
      </c>
      <c r="D359" s="138">
        <v>22</v>
      </c>
      <c r="E359" s="139">
        <v>508713000</v>
      </c>
      <c r="F359" s="139">
        <v>7488000</v>
      </c>
      <c r="G359" s="139">
        <v>7488000</v>
      </c>
      <c r="H359" s="139">
        <v>0</v>
      </c>
      <c r="I359" s="139">
        <v>501225000</v>
      </c>
      <c r="J359" s="139">
        <v>0</v>
      </c>
      <c r="K359" s="139">
        <v>501225000</v>
      </c>
      <c r="L359" s="139">
        <v>0</v>
      </c>
      <c r="M359" s="139">
        <v>0</v>
      </c>
      <c r="N359" s="139">
        <v>0</v>
      </c>
      <c r="O359" s="139">
        <v>0</v>
      </c>
      <c r="P359" s="139">
        <v>0</v>
      </c>
      <c r="Q359" s="139">
        <v>0</v>
      </c>
      <c r="R359" s="139">
        <v>0</v>
      </c>
      <c r="S359" s="139">
        <v>0</v>
      </c>
      <c r="T359" s="139">
        <v>0</v>
      </c>
      <c r="U359" s="139">
        <v>0</v>
      </c>
      <c r="V359" s="139">
        <v>0</v>
      </c>
      <c r="W359" s="139">
        <v>0</v>
      </c>
      <c r="X359" s="139">
        <v>0</v>
      </c>
      <c r="Y359" s="139"/>
      <c r="Z359" s="139">
        <v>0</v>
      </c>
      <c r="AA359" s="139">
        <v>508713000</v>
      </c>
      <c r="AB359" s="139">
        <v>0</v>
      </c>
      <c r="AC359" s="139">
        <v>0</v>
      </c>
      <c r="AD359" s="139">
        <v>0</v>
      </c>
      <c r="AE359" s="139">
        <v>493918000</v>
      </c>
      <c r="AF359" s="139">
        <v>14782000</v>
      </c>
      <c r="AG359" s="139">
        <v>0</v>
      </c>
      <c r="AH359" s="139">
        <v>14782000</v>
      </c>
      <c r="AI359" s="139">
        <v>13000</v>
      </c>
      <c r="AJ359" s="140" t="s">
        <v>794</v>
      </c>
      <c r="AK359" s="138">
        <v>11107022</v>
      </c>
      <c r="AL359" s="114"/>
      <c r="AM359" s="113"/>
    </row>
    <row r="360" spans="1:39" ht="15">
      <c r="A360" s="109" t="str">
        <f>INDEX('Tabel 3.1'!$C$9:$C$579,MATCH(AK360,'Tabel 3.1'!$IV$9:$IV$579,0))&amp;" - "&amp;INDEX('Tabel 3.1'!$D$9:$D$579,MATCH(AK360,'Tabel 3.1'!$IV$9:$IV$579,0))</f>
        <v>SEBinvest - Korte Danske Obligationer</v>
      </c>
      <c r="B360" s="138">
        <v>201412</v>
      </c>
      <c r="C360" s="138">
        <v>11107</v>
      </c>
      <c r="D360" s="138">
        <v>23</v>
      </c>
      <c r="E360" s="139">
        <v>17566000</v>
      </c>
      <c r="F360" s="139">
        <v>312000</v>
      </c>
      <c r="G360" s="139">
        <v>312000</v>
      </c>
      <c r="H360" s="139">
        <v>0</v>
      </c>
      <c r="I360" s="139">
        <v>17254000</v>
      </c>
      <c r="J360" s="139">
        <v>16186000</v>
      </c>
      <c r="K360" s="139">
        <v>1067000</v>
      </c>
      <c r="L360" s="139">
        <v>0</v>
      </c>
      <c r="M360" s="139">
        <v>0</v>
      </c>
      <c r="N360" s="139">
        <v>0</v>
      </c>
      <c r="O360" s="139">
        <v>0</v>
      </c>
      <c r="P360" s="139">
        <v>0</v>
      </c>
      <c r="Q360" s="139">
        <v>0</v>
      </c>
      <c r="R360" s="139">
        <v>0</v>
      </c>
      <c r="S360" s="139">
        <v>0</v>
      </c>
      <c r="T360" s="139">
        <v>0</v>
      </c>
      <c r="U360" s="139">
        <v>0</v>
      </c>
      <c r="V360" s="139">
        <v>0</v>
      </c>
      <c r="W360" s="139">
        <v>0</v>
      </c>
      <c r="X360" s="139">
        <v>0</v>
      </c>
      <c r="Y360" s="139"/>
      <c r="Z360" s="139">
        <v>0</v>
      </c>
      <c r="AA360" s="139">
        <v>17566000</v>
      </c>
      <c r="AB360" s="139">
        <v>0</v>
      </c>
      <c r="AC360" s="139">
        <v>0</v>
      </c>
      <c r="AD360" s="139">
        <v>0</v>
      </c>
      <c r="AE360" s="139">
        <v>17554000</v>
      </c>
      <c r="AF360" s="139">
        <v>0</v>
      </c>
      <c r="AG360" s="139">
        <v>0</v>
      </c>
      <c r="AH360" s="139">
        <v>0</v>
      </c>
      <c r="AI360" s="139">
        <v>13000</v>
      </c>
      <c r="AJ360" s="140" t="s">
        <v>794</v>
      </c>
      <c r="AK360" s="138">
        <v>11107023</v>
      </c>
      <c r="AL360" s="114"/>
      <c r="AM360" s="113"/>
    </row>
    <row r="361" spans="1:39" ht="15">
      <c r="A361" s="109" t="str">
        <f>INDEX('Tabel 3.1'!$C$9:$C$579,MATCH(AK361,'Tabel 3.1'!$IV$9:$IV$579,0))&amp;" - "&amp;INDEX('Tabel 3.1'!$D$9:$D$579,MATCH(AK361,'Tabel 3.1'!$IV$9:$IV$579,0))</f>
        <v>SEBinvest - Emerging Market Equities (Mondrian)</v>
      </c>
      <c r="B361" s="138">
        <v>201412</v>
      </c>
      <c r="C361" s="138">
        <v>11107</v>
      </c>
      <c r="D361" s="138">
        <v>24</v>
      </c>
      <c r="E361" s="139">
        <v>600423000</v>
      </c>
      <c r="F361" s="139">
        <v>5607000</v>
      </c>
      <c r="G361" s="139">
        <v>5607000</v>
      </c>
      <c r="H361" s="139">
        <v>0</v>
      </c>
      <c r="I361" s="139">
        <v>0</v>
      </c>
      <c r="J361" s="139">
        <v>0</v>
      </c>
      <c r="K361" s="139">
        <v>0</v>
      </c>
      <c r="L361" s="139">
        <v>0</v>
      </c>
      <c r="M361" s="139">
        <v>594248000</v>
      </c>
      <c r="N361" s="139">
        <v>0</v>
      </c>
      <c r="O361" s="139">
        <v>592781000</v>
      </c>
      <c r="P361" s="139">
        <v>1467000</v>
      </c>
      <c r="Q361" s="139">
        <v>0</v>
      </c>
      <c r="R361" s="139">
        <v>0</v>
      </c>
      <c r="S361" s="139">
        <v>0</v>
      </c>
      <c r="T361" s="139">
        <v>0</v>
      </c>
      <c r="U361" s="139">
        <v>0</v>
      </c>
      <c r="V361" s="139">
        <v>0</v>
      </c>
      <c r="W361" s="139">
        <v>0</v>
      </c>
      <c r="X361" s="139">
        <v>0</v>
      </c>
      <c r="Y361" s="139"/>
      <c r="Z361" s="139">
        <v>568000</v>
      </c>
      <c r="AA361" s="139">
        <v>600423000</v>
      </c>
      <c r="AB361" s="139">
        <v>0</v>
      </c>
      <c r="AC361" s="139">
        <v>0</v>
      </c>
      <c r="AD361" s="139">
        <v>0</v>
      </c>
      <c r="AE361" s="139">
        <v>600411000</v>
      </c>
      <c r="AF361" s="139">
        <v>0</v>
      </c>
      <c r="AG361" s="139">
        <v>0</v>
      </c>
      <c r="AH361" s="139">
        <v>0</v>
      </c>
      <c r="AI361" s="139">
        <v>13000</v>
      </c>
      <c r="AJ361" s="140" t="s">
        <v>794</v>
      </c>
      <c r="AK361" s="138">
        <v>11107024</v>
      </c>
      <c r="AL361" s="114"/>
      <c r="AM361" s="113"/>
    </row>
    <row r="362" spans="1:39" ht="15">
      <c r="A362" s="109" t="str">
        <f>INDEX('Tabel 3.1'!$C$9:$C$579,MATCH(AK362,'Tabel 3.1'!$IV$9:$IV$579,0))&amp;" - "&amp;INDEX('Tabel 3.1'!$D$9:$D$579,MATCH(AK362,'Tabel 3.1'!$IV$9:$IV$579,0))</f>
        <v>SEBinvest - Nordamerika Indeks</v>
      </c>
      <c r="B362" s="138">
        <v>201412</v>
      </c>
      <c r="C362" s="138">
        <v>11107</v>
      </c>
      <c r="D362" s="138">
        <v>25</v>
      </c>
      <c r="E362" s="139">
        <v>1505243000</v>
      </c>
      <c r="F362" s="139">
        <v>1696000</v>
      </c>
      <c r="G362" s="139">
        <v>1696000</v>
      </c>
      <c r="H362" s="139">
        <v>0</v>
      </c>
      <c r="I362" s="139">
        <v>0</v>
      </c>
      <c r="J362" s="139">
        <v>0</v>
      </c>
      <c r="K362" s="139">
        <v>0</v>
      </c>
      <c r="L362" s="139">
        <v>0</v>
      </c>
      <c r="M362" s="139">
        <v>1501431000</v>
      </c>
      <c r="N362" s="139">
        <v>0</v>
      </c>
      <c r="O362" s="139">
        <v>1498842000</v>
      </c>
      <c r="P362" s="139">
        <v>2589000</v>
      </c>
      <c r="Q362" s="139">
        <v>0</v>
      </c>
      <c r="R362" s="139">
        <v>0</v>
      </c>
      <c r="S362" s="139">
        <v>0</v>
      </c>
      <c r="T362" s="139">
        <v>0</v>
      </c>
      <c r="U362" s="139">
        <v>0</v>
      </c>
      <c r="V362" s="139">
        <v>0</v>
      </c>
      <c r="W362" s="139">
        <v>0</v>
      </c>
      <c r="X362" s="139">
        <v>0</v>
      </c>
      <c r="Y362" s="139"/>
      <c r="Z362" s="139">
        <v>2116000</v>
      </c>
      <c r="AA362" s="139">
        <v>1505243000</v>
      </c>
      <c r="AB362" s="139">
        <v>0</v>
      </c>
      <c r="AC362" s="139">
        <v>0</v>
      </c>
      <c r="AD362" s="139">
        <v>0</v>
      </c>
      <c r="AE362" s="139">
        <v>1504476000</v>
      </c>
      <c r="AF362" s="139">
        <v>0</v>
      </c>
      <c r="AG362" s="139">
        <v>0</v>
      </c>
      <c r="AH362" s="139">
        <v>0</v>
      </c>
      <c r="AI362" s="139">
        <v>767000</v>
      </c>
      <c r="AJ362" s="140" t="s">
        <v>794</v>
      </c>
      <c r="AK362" s="138">
        <v>11107025</v>
      </c>
      <c r="AL362" s="114"/>
      <c r="AM362" s="113"/>
    </row>
    <row r="363" spans="1:39" ht="15">
      <c r="A363" s="109" t="str">
        <f>INDEX('Tabel 3.1'!$C$9:$C$579,MATCH(AK363,'Tabel 3.1'!$IV$9:$IV$579,0))&amp;" - "&amp;INDEX('Tabel 3.1'!$D$9:$D$579,MATCH(AK363,'Tabel 3.1'!$IV$9:$IV$579,0))</f>
        <v>SEBinvest - High Yield Bonds (Muzinich)</v>
      </c>
      <c r="B363" s="138">
        <v>201412</v>
      </c>
      <c r="C363" s="138">
        <v>11107</v>
      </c>
      <c r="D363" s="138">
        <v>26</v>
      </c>
      <c r="E363" s="139">
        <v>65611000</v>
      </c>
      <c r="F363" s="139">
        <v>666000</v>
      </c>
      <c r="G363" s="139">
        <v>666000</v>
      </c>
      <c r="H363" s="139">
        <v>0</v>
      </c>
      <c r="I363" s="139">
        <v>64890000</v>
      </c>
      <c r="J363" s="139">
        <v>0</v>
      </c>
      <c r="K363" s="139">
        <v>64890000</v>
      </c>
      <c r="L363" s="139">
        <v>0</v>
      </c>
      <c r="M363" s="139">
        <v>0</v>
      </c>
      <c r="N363" s="139">
        <v>0</v>
      </c>
      <c r="O363" s="139">
        <v>0</v>
      </c>
      <c r="P363" s="139">
        <v>0</v>
      </c>
      <c r="Q363" s="139">
        <v>0</v>
      </c>
      <c r="R363" s="139">
        <v>0</v>
      </c>
      <c r="S363" s="139">
        <v>0</v>
      </c>
      <c r="T363" s="139">
        <v>0</v>
      </c>
      <c r="U363" s="139">
        <v>0</v>
      </c>
      <c r="V363" s="139">
        <v>41000</v>
      </c>
      <c r="W363" s="139">
        <v>0</v>
      </c>
      <c r="X363" s="139">
        <v>41000</v>
      </c>
      <c r="Y363" s="139"/>
      <c r="Z363" s="139">
        <v>14000</v>
      </c>
      <c r="AA363" s="139">
        <v>65611000</v>
      </c>
      <c r="AB363" s="139">
        <v>0</v>
      </c>
      <c r="AC363" s="139">
        <v>0</v>
      </c>
      <c r="AD363" s="139">
        <v>0</v>
      </c>
      <c r="AE363" s="139">
        <v>63935000</v>
      </c>
      <c r="AF363" s="139">
        <v>1433000</v>
      </c>
      <c r="AG363" s="139">
        <v>0</v>
      </c>
      <c r="AH363" s="139">
        <v>1433000</v>
      </c>
      <c r="AI363" s="139">
        <v>244000</v>
      </c>
      <c r="AJ363" s="140" t="s">
        <v>794</v>
      </c>
      <c r="AK363" s="138">
        <v>11107026</v>
      </c>
      <c r="AL363" s="114"/>
      <c r="AM363" s="113"/>
    </row>
    <row r="364" spans="1:39" ht="15">
      <c r="A364" s="109" t="str">
        <f>INDEX('Tabel 3.1'!$C$9:$C$579,MATCH(AK364,'Tabel 3.1'!$IV$9:$IV$579,0))&amp;" - "&amp;INDEX('Tabel 3.1'!$D$9:$D$579,MATCH(AK364,'Tabel 3.1'!$IV$9:$IV$579,0))</f>
        <v>SEBinvest - US High Yield Bonds (Columbia)</v>
      </c>
      <c r="B364" s="138">
        <v>201412</v>
      </c>
      <c r="C364" s="138">
        <v>11107</v>
      </c>
      <c r="D364" s="138">
        <v>27</v>
      </c>
      <c r="E364" s="139">
        <v>849699000</v>
      </c>
      <c r="F364" s="139">
        <v>21504000</v>
      </c>
      <c r="G364" s="139">
        <v>21504000</v>
      </c>
      <c r="H364" s="139">
        <v>0</v>
      </c>
      <c r="I364" s="139">
        <v>828064000</v>
      </c>
      <c r="J364" s="139">
        <v>0</v>
      </c>
      <c r="K364" s="139">
        <v>828064000</v>
      </c>
      <c r="L364" s="139">
        <v>0</v>
      </c>
      <c r="M364" s="139">
        <v>0</v>
      </c>
      <c r="N364" s="139">
        <v>0</v>
      </c>
      <c r="O364" s="139">
        <v>0</v>
      </c>
      <c r="P364" s="139">
        <v>0</v>
      </c>
      <c r="Q364" s="139">
        <v>0</v>
      </c>
      <c r="R364" s="139">
        <v>0</v>
      </c>
      <c r="S364" s="139">
        <v>0</v>
      </c>
      <c r="T364" s="139">
        <v>0</v>
      </c>
      <c r="U364" s="139">
        <v>0</v>
      </c>
      <c r="V364" s="139">
        <v>0</v>
      </c>
      <c r="W364" s="139">
        <v>0</v>
      </c>
      <c r="X364" s="139">
        <v>0</v>
      </c>
      <c r="Y364" s="139"/>
      <c r="Z364" s="139">
        <v>130000</v>
      </c>
      <c r="AA364" s="139">
        <v>849699000</v>
      </c>
      <c r="AB364" s="139">
        <v>0</v>
      </c>
      <c r="AC364" s="139">
        <v>0</v>
      </c>
      <c r="AD364" s="139">
        <v>0</v>
      </c>
      <c r="AE364" s="139">
        <v>824087000</v>
      </c>
      <c r="AF364" s="139">
        <v>24625000</v>
      </c>
      <c r="AG364" s="139">
        <v>0</v>
      </c>
      <c r="AH364" s="139">
        <v>24625000</v>
      </c>
      <c r="AI364" s="139">
        <v>986000</v>
      </c>
      <c r="AJ364" s="140" t="s">
        <v>794</v>
      </c>
      <c r="AK364" s="138">
        <v>11107027</v>
      </c>
      <c r="AL364" s="114"/>
      <c r="AM364" s="113"/>
    </row>
    <row r="365" spans="1:39" ht="15">
      <c r="A365" s="109" t="str">
        <f>INDEX('Tabel 3.1'!$C$9:$C$579,MATCH(AK365,'Tabel 3.1'!$IV$9:$IV$579,0))&amp;" - "&amp;INDEX('Tabel 3.1'!$D$9:$D$579,MATCH(AK365,'Tabel 3.1'!$IV$9:$IV$579,0))</f>
        <v>BIL Nordic Invest - Danske Small Cap aktier</v>
      </c>
      <c r="B365" s="138">
        <v>201412</v>
      </c>
      <c r="C365" s="138">
        <v>11108</v>
      </c>
      <c r="D365" s="138">
        <v>1</v>
      </c>
      <c r="E365" s="139">
        <v>299806000</v>
      </c>
      <c r="F365" s="139">
        <v>8496000</v>
      </c>
      <c r="G365" s="139">
        <v>8496000</v>
      </c>
      <c r="H365" s="139">
        <v>0</v>
      </c>
      <c r="I365" s="139">
        <v>0</v>
      </c>
      <c r="J365" s="139">
        <v>0</v>
      </c>
      <c r="K365" s="139">
        <v>0</v>
      </c>
      <c r="L365" s="139">
        <v>0</v>
      </c>
      <c r="M365" s="139">
        <v>291300000</v>
      </c>
      <c r="N365" s="139">
        <v>253063000</v>
      </c>
      <c r="O365" s="139">
        <v>38238000</v>
      </c>
      <c r="P365" s="139">
        <v>0</v>
      </c>
      <c r="Q365" s="139">
        <v>0</v>
      </c>
      <c r="R365" s="139">
        <v>0</v>
      </c>
      <c r="S365" s="139">
        <v>0</v>
      </c>
      <c r="T365" s="139">
        <v>0</v>
      </c>
      <c r="U365" s="139">
        <v>0</v>
      </c>
      <c r="V365" s="139">
        <v>0</v>
      </c>
      <c r="W365" s="139">
        <v>0</v>
      </c>
      <c r="X365" s="139">
        <v>0</v>
      </c>
      <c r="Y365" s="139">
        <v>0</v>
      </c>
      <c r="Z365" s="139">
        <v>9000</v>
      </c>
      <c r="AA365" s="139">
        <v>299806000</v>
      </c>
      <c r="AB365" s="139">
        <v>1764000</v>
      </c>
      <c r="AC365" s="139">
        <v>0</v>
      </c>
      <c r="AD365" s="139">
        <v>1764000</v>
      </c>
      <c r="AE365" s="139">
        <v>297565000</v>
      </c>
      <c r="AF365" s="139">
        <v>0</v>
      </c>
      <c r="AG365" s="139">
        <v>0</v>
      </c>
      <c r="AH365" s="139">
        <v>0</v>
      </c>
      <c r="AI365" s="139">
        <v>476000</v>
      </c>
      <c r="AJ365" s="140" t="s">
        <v>794</v>
      </c>
      <c r="AK365" s="138">
        <v>11108001</v>
      </c>
      <c r="AL365" s="114"/>
      <c r="AM365" s="113"/>
    </row>
    <row r="366" spans="1:39" ht="15">
      <c r="A366" s="109" t="str">
        <f>INDEX('Tabel 3.1'!$C$9:$C$579,MATCH(AK366,'Tabel 3.1'!$IV$9:$IV$579,0))&amp;" - "&amp;INDEX('Tabel 3.1'!$D$9:$D$579,MATCH(AK366,'Tabel 3.1'!$IV$9:$IV$579,0))</f>
        <v>AL Invest, Udenlandske Aktier, Etisk - AL Invest, Udenlandske Aktier, Etisk</v>
      </c>
      <c r="B366" s="138">
        <v>201412</v>
      </c>
      <c r="C366" s="138">
        <v>11109</v>
      </c>
      <c r="D366" s="138">
        <v>1</v>
      </c>
      <c r="E366" s="139">
        <v>1647671000</v>
      </c>
      <c r="F366" s="139">
        <v>21124000</v>
      </c>
      <c r="G366" s="139">
        <v>21094000</v>
      </c>
      <c r="H366" s="139">
        <v>30000</v>
      </c>
      <c r="I366" s="139">
        <v>0</v>
      </c>
      <c r="J366" s="139">
        <v>0</v>
      </c>
      <c r="K366" s="139">
        <v>0</v>
      </c>
      <c r="L366" s="139">
        <v>0</v>
      </c>
      <c r="M366" s="139">
        <v>1624593000</v>
      </c>
      <c r="N366" s="139">
        <v>18363000</v>
      </c>
      <c r="O366" s="139">
        <v>1606230000</v>
      </c>
      <c r="P366" s="139">
        <v>0</v>
      </c>
      <c r="Q366" s="139">
        <v>0</v>
      </c>
      <c r="R366" s="139">
        <v>0</v>
      </c>
      <c r="S366" s="139">
        <v>0</v>
      </c>
      <c r="T366" s="139">
        <v>0</v>
      </c>
      <c r="U366" s="139">
        <v>0</v>
      </c>
      <c r="V366" s="139">
        <v>0</v>
      </c>
      <c r="W366" s="139">
        <v>0</v>
      </c>
      <c r="X366" s="139">
        <v>0</v>
      </c>
      <c r="Y366" s="139">
        <v>0</v>
      </c>
      <c r="Z366" s="139">
        <v>1954000</v>
      </c>
      <c r="AA366" s="139">
        <v>1647671000</v>
      </c>
      <c r="AB366" s="139">
        <v>1353000</v>
      </c>
      <c r="AC366" s="139">
        <v>1353000</v>
      </c>
      <c r="AD366" s="139">
        <v>0</v>
      </c>
      <c r="AE366" s="139">
        <v>1646165000</v>
      </c>
      <c r="AF366" s="139">
        <v>0</v>
      </c>
      <c r="AG366" s="139">
        <v>0</v>
      </c>
      <c r="AH366" s="139">
        <v>0</v>
      </c>
      <c r="AI366" s="139">
        <v>153000</v>
      </c>
      <c r="AJ366" s="140" t="s">
        <v>794</v>
      </c>
      <c r="AK366" s="138">
        <v>11109001</v>
      </c>
      <c r="AL366" s="114"/>
      <c r="AM366" s="113"/>
    </row>
    <row r="367" spans="1:39" ht="15">
      <c r="A367" s="109" t="str">
        <f>INDEX('Tabel 3.1'!$C$9:$C$579,MATCH(AK367,'Tabel 3.1'!$IV$9:$IV$579,0))&amp;" - "&amp;INDEX('Tabel 3.1'!$D$9:$D$579,MATCH(AK367,'Tabel 3.1'!$IV$9:$IV$579,0))</f>
        <v>Nordea Invest Bolig - Bolig I</v>
      </c>
      <c r="B367" s="138">
        <v>201412</v>
      </c>
      <c r="C367" s="138">
        <v>11114</v>
      </c>
      <c r="D367" s="138">
        <v>1</v>
      </c>
      <c r="E367" s="139">
        <v>90013000</v>
      </c>
      <c r="F367" s="139">
        <v>181000</v>
      </c>
      <c r="G367" s="139">
        <v>181000</v>
      </c>
      <c r="H367" s="139">
        <v>0</v>
      </c>
      <c r="I367" s="139">
        <v>89832000</v>
      </c>
      <c r="J367" s="139">
        <v>85787000</v>
      </c>
      <c r="K367" s="139">
        <v>4045000</v>
      </c>
      <c r="L367" s="139">
        <v>0</v>
      </c>
      <c r="M367" s="139">
        <v>0</v>
      </c>
      <c r="N367" s="139">
        <v>0</v>
      </c>
      <c r="O367" s="139">
        <v>0</v>
      </c>
      <c r="P367" s="139">
        <v>0</v>
      </c>
      <c r="Q367" s="139">
        <v>0</v>
      </c>
      <c r="R367" s="139">
        <v>0</v>
      </c>
      <c r="S367" s="139">
        <v>0</v>
      </c>
      <c r="T367" s="139">
        <v>0</v>
      </c>
      <c r="U367" s="139">
        <v>0</v>
      </c>
      <c r="V367" s="139">
        <v>0</v>
      </c>
      <c r="W367" s="139">
        <v>0</v>
      </c>
      <c r="X367" s="139">
        <v>0</v>
      </c>
      <c r="Y367" s="139">
        <v>0</v>
      </c>
      <c r="Z367" s="139">
        <v>0</v>
      </c>
      <c r="AA367" s="139">
        <v>90013000</v>
      </c>
      <c r="AB367" s="139">
        <v>1000</v>
      </c>
      <c r="AC367" s="139">
        <v>1000</v>
      </c>
      <c r="AD367" s="139">
        <v>0</v>
      </c>
      <c r="AE367" s="139">
        <v>89919000</v>
      </c>
      <c r="AF367" s="139">
        <v>0</v>
      </c>
      <c r="AG367" s="139">
        <v>0</v>
      </c>
      <c r="AH367" s="139">
        <v>0</v>
      </c>
      <c r="AI367" s="139">
        <v>93000</v>
      </c>
      <c r="AJ367" s="140" t="s">
        <v>794</v>
      </c>
      <c r="AK367" s="138">
        <v>11114001</v>
      </c>
      <c r="AL367" s="114"/>
      <c r="AM367" s="113"/>
    </row>
    <row r="368" spans="1:39" ht="15">
      <c r="A368" s="109" t="str">
        <f>INDEX('Tabel 3.1'!$C$9:$C$579,MATCH(AK368,'Tabel 3.1'!$IV$9:$IV$579,0))&amp;" - "&amp;INDEX('Tabel 3.1'!$D$9:$D$579,MATCH(AK368,'Tabel 3.1'!$IV$9:$IV$579,0))</f>
        <v>Nordea Invest Bolig - Bolig II</v>
      </c>
      <c r="B368" s="138">
        <v>201412</v>
      </c>
      <c r="C368" s="138">
        <v>11114</v>
      </c>
      <c r="D368" s="138">
        <v>2</v>
      </c>
      <c r="E368" s="139">
        <v>57780000</v>
      </c>
      <c r="F368" s="139">
        <v>46000</v>
      </c>
      <c r="G368" s="139">
        <v>46000</v>
      </c>
      <c r="H368" s="139">
        <v>0</v>
      </c>
      <c r="I368" s="139">
        <v>57735000</v>
      </c>
      <c r="J368" s="139">
        <v>54701000</v>
      </c>
      <c r="K368" s="139">
        <v>3034000</v>
      </c>
      <c r="L368" s="139">
        <v>0</v>
      </c>
      <c r="M368" s="139">
        <v>0</v>
      </c>
      <c r="N368" s="139">
        <v>0</v>
      </c>
      <c r="O368" s="139">
        <v>0</v>
      </c>
      <c r="P368" s="139">
        <v>0</v>
      </c>
      <c r="Q368" s="139">
        <v>0</v>
      </c>
      <c r="R368" s="139">
        <v>0</v>
      </c>
      <c r="S368" s="139">
        <v>0</v>
      </c>
      <c r="T368" s="139">
        <v>0</v>
      </c>
      <c r="U368" s="139">
        <v>0</v>
      </c>
      <c r="V368" s="139">
        <v>0</v>
      </c>
      <c r="W368" s="139">
        <v>0</v>
      </c>
      <c r="X368" s="139">
        <v>0</v>
      </c>
      <c r="Y368" s="139">
        <v>0</v>
      </c>
      <c r="Z368" s="139">
        <v>0</v>
      </c>
      <c r="AA368" s="139">
        <v>57780000</v>
      </c>
      <c r="AB368" s="139">
        <v>0</v>
      </c>
      <c r="AC368" s="139">
        <v>0</v>
      </c>
      <c r="AD368" s="139">
        <v>0</v>
      </c>
      <c r="AE368" s="139">
        <v>57714000</v>
      </c>
      <c r="AF368" s="139">
        <v>0</v>
      </c>
      <c r="AG368" s="139">
        <v>0</v>
      </c>
      <c r="AH368" s="139">
        <v>0</v>
      </c>
      <c r="AI368" s="139">
        <v>66000</v>
      </c>
      <c r="AJ368" s="140" t="s">
        <v>794</v>
      </c>
      <c r="AK368" s="138">
        <v>11114002</v>
      </c>
      <c r="AL368" s="114"/>
      <c r="AM368" s="113"/>
    </row>
    <row r="369" spans="1:39" ht="15">
      <c r="A369" s="109" t="str">
        <f>INDEX('Tabel 3.1'!$C$9:$C$579,MATCH(AK369,'Tabel 3.1'!$IV$9:$IV$579,0))&amp;" - "&amp;INDEX('Tabel 3.1'!$D$9:$D$579,MATCH(AK369,'Tabel 3.1'!$IV$9:$IV$579,0))</f>
        <v>Nykredit Invest Almen Bolig - Korte obligationer</v>
      </c>
      <c r="B369" s="138">
        <v>201412</v>
      </c>
      <c r="C369" s="138">
        <v>11115</v>
      </c>
      <c r="D369" s="138">
        <v>1</v>
      </c>
      <c r="E369" s="139">
        <v>230697000</v>
      </c>
      <c r="F369" s="139">
        <v>750000</v>
      </c>
      <c r="G369" s="139">
        <v>750000</v>
      </c>
      <c r="H369" s="139">
        <v>0</v>
      </c>
      <c r="I369" s="139">
        <v>229947000</v>
      </c>
      <c r="J369" s="139">
        <v>229947000</v>
      </c>
      <c r="K369" s="139">
        <v>0</v>
      </c>
      <c r="L369" s="139">
        <v>0</v>
      </c>
      <c r="M369" s="139">
        <v>0</v>
      </c>
      <c r="N369" s="139">
        <v>0</v>
      </c>
      <c r="O369" s="139">
        <v>0</v>
      </c>
      <c r="P369" s="139">
        <v>0</v>
      </c>
      <c r="Q369" s="139">
        <v>0</v>
      </c>
      <c r="R369" s="139">
        <v>0</v>
      </c>
      <c r="S369" s="139">
        <v>0</v>
      </c>
      <c r="T369" s="139">
        <v>0</v>
      </c>
      <c r="U369" s="139">
        <v>0</v>
      </c>
      <c r="V369" s="139">
        <v>0</v>
      </c>
      <c r="W369" s="139">
        <v>0</v>
      </c>
      <c r="X369" s="139">
        <v>0</v>
      </c>
      <c r="Y369" s="139">
        <v>0</v>
      </c>
      <c r="Z369" s="139">
        <v>0</v>
      </c>
      <c r="AA369" s="139">
        <v>230697000</v>
      </c>
      <c r="AB369" s="139">
        <v>270000</v>
      </c>
      <c r="AC369" s="139">
        <v>0</v>
      </c>
      <c r="AD369" s="139">
        <v>270000</v>
      </c>
      <c r="AE369" s="139">
        <v>230427000</v>
      </c>
      <c r="AF369" s="139">
        <v>0</v>
      </c>
      <c r="AG369" s="139">
        <v>0</v>
      </c>
      <c r="AH369" s="139">
        <v>0</v>
      </c>
      <c r="AI369" s="139">
        <v>0</v>
      </c>
      <c r="AJ369" s="140" t="s">
        <v>794</v>
      </c>
      <c r="AK369" s="138">
        <v>11115001</v>
      </c>
      <c r="AL369" s="114"/>
      <c r="AM369" s="113"/>
    </row>
    <row r="370" spans="1:39" ht="15">
      <c r="A370" s="109" t="str">
        <f>INDEX('Tabel 3.1'!$C$9:$C$579,MATCH(AK370,'Tabel 3.1'!$IV$9:$IV$579,0))&amp;" - "&amp;INDEX('Tabel 3.1'!$D$9:$D$579,MATCH(AK370,'Tabel 3.1'!$IV$9:$IV$579,0))</f>
        <v>Nykredit Invest Almen Bolig - Mellemlange obligationer</v>
      </c>
      <c r="B370" s="138">
        <v>201412</v>
      </c>
      <c r="C370" s="138">
        <v>11115</v>
      </c>
      <c r="D370" s="138">
        <v>2</v>
      </c>
      <c r="E370" s="139">
        <v>391725000</v>
      </c>
      <c r="F370" s="139">
        <v>2105000</v>
      </c>
      <c r="G370" s="139">
        <v>2105000</v>
      </c>
      <c r="H370" s="139">
        <v>0</v>
      </c>
      <c r="I370" s="139">
        <v>389620000</v>
      </c>
      <c r="J370" s="139">
        <v>389620000</v>
      </c>
      <c r="K370" s="139">
        <v>0</v>
      </c>
      <c r="L370" s="139">
        <v>0</v>
      </c>
      <c r="M370" s="139">
        <v>0</v>
      </c>
      <c r="N370" s="139">
        <v>0</v>
      </c>
      <c r="O370" s="139">
        <v>0</v>
      </c>
      <c r="P370" s="139">
        <v>0</v>
      </c>
      <c r="Q370" s="139">
        <v>0</v>
      </c>
      <c r="R370" s="139">
        <v>0</v>
      </c>
      <c r="S370" s="139">
        <v>0</v>
      </c>
      <c r="T370" s="139">
        <v>0</v>
      </c>
      <c r="U370" s="139">
        <v>0</v>
      </c>
      <c r="V370" s="139">
        <v>0</v>
      </c>
      <c r="W370" s="139">
        <v>0</v>
      </c>
      <c r="X370" s="139">
        <v>0</v>
      </c>
      <c r="Y370" s="139">
        <v>0</v>
      </c>
      <c r="Z370" s="139">
        <v>0</v>
      </c>
      <c r="AA370" s="139">
        <v>391725000</v>
      </c>
      <c r="AB370" s="139">
        <v>387000</v>
      </c>
      <c r="AC370" s="139">
        <v>0</v>
      </c>
      <c r="AD370" s="139">
        <v>387000</v>
      </c>
      <c r="AE370" s="139">
        <v>391338000</v>
      </c>
      <c r="AF370" s="139">
        <v>0</v>
      </c>
      <c r="AG370" s="139">
        <v>0</v>
      </c>
      <c r="AH370" s="139">
        <v>0</v>
      </c>
      <c r="AI370" s="139">
        <v>0</v>
      </c>
      <c r="AJ370" s="140" t="s">
        <v>794</v>
      </c>
      <c r="AK370" s="138">
        <v>11115002</v>
      </c>
      <c r="AL370" s="114"/>
      <c r="AM370" s="113"/>
    </row>
    <row r="371" spans="1:39" ht="15">
      <c r="A371" s="109" t="str">
        <f>INDEX('Tabel 3.1'!$C$9:$C$579,MATCH(AK371,'Tabel 3.1'!$IV$9:$IV$579,0))&amp;" - "&amp;INDEX('Tabel 3.1'!$D$9:$D$579,MATCH(AK371,'Tabel 3.1'!$IV$9:$IV$579,0))</f>
        <v>BankInvest Almen Bolig - BankInvest Almen Bolig</v>
      </c>
      <c r="B371" s="138">
        <v>201412</v>
      </c>
      <c r="C371" s="138">
        <v>11118</v>
      </c>
      <c r="D371" s="138">
        <v>1</v>
      </c>
      <c r="E371" s="139">
        <v>270320000</v>
      </c>
      <c r="F371" s="139">
        <v>1371000</v>
      </c>
      <c r="G371" s="139">
        <v>1342000</v>
      </c>
      <c r="H371" s="139">
        <v>30000</v>
      </c>
      <c r="I371" s="139">
        <v>268948000</v>
      </c>
      <c r="J371" s="139">
        <v>268948000</v>
      </c>
      <c r="K371" s="139">
        <v>0</v>
      </c>
      <c r="L371" s="139">
        <v>0</v>
      </c>
      <c r="M371" s="139">
        <v>0</v>
      </c>
      <c r="N371" s="139">
        <v>0</v>
      </c>
      <c r="O371" s="139">
        <v>0</v>
      </c>
      <c r="P371" s="139">
        <v>0</v>
      </c>
      <c r="Q371" s="139">
        <v>0</v>
      </c>
      <c r="R371" s="139">
        <v>0</v>
      </c>
      <c r="S371" s="139">
        <v>0</v>
      </c>
      <c r="T371" s="139">
        <v>0</v>
      </c>
      <c r="U371" s="139">
        <v>0</v>
      </c>
      <c r="V371" s="139">
        <v>0</v>
      </c>
      <c r="W371" s="139">
        <v>0</v>
      </c>
      <c r="X371" s="139">
        <v>0</v>
      </c>
      <c r="Y371" s="139">
        <v>0</v>
      </c>
      <c r="Z371" s="139">
        <v>1000</v>
      </c>
      <c r="AA371" s="139">
        <v>270320000</v>
      </c>
      <c r="AB371" s="139">
        <v>62000</v>
      </c>
      <c r="AC371" s="139">
        <v>62000</v>
      </c>
      <c r="AD371" s="139">
        <v>0</v>
      </c>
      <c r="AE371" s="139">
        <v>270258000</v>
      </c>
      <c r="AF371" s="139">
        <v>0</v>
      </c>
      <c r="AG371" s="139">
        <v>0</v>
      </c>
      <c r="AH371" s="139">
        <v>0</v>
      </c>
      <c r="AI371" s="139">
        <v>0</v>
      </c>
      <c r="AJ371" s="140" t="s">
        <v>794</v>
      </c>
      <c r="AK371" s="138">
        <v>11118001</v>
      </c>
      <c r="AL371" s="114"/>
      <c r="AM371" s="113"/>
    </row>
    <row r="372" spans="1:39" ht="15">
      <c r="A372" s="109" t="str">
        <f>INDEX('Tabel 3.1'!$C$9:$C$579,MATCH(AK372,'Tabel 3.1'!$IV$9:$IV$579,0))&amp;" - "&amp;INDEX('Tabel 3.1'!$D$9:$D$579,MATCH(AK372,'Tabel 3.1'!$IV$9:$IV$579,0))</f>
        <v>Nykredit Invest - Globale Aktier Basis</v>
      </c>
      <c r="B372" s="138">
        <v>201412</v>
      </c>
      <c r="C372" s="138">
        <v>11122</v>
      </c>
      <c r="D372" s="138">
        <v>3</v>
      </c>
      <c r="E372" s="139">
        <v>791817000</v>
      </c>
      <c r="F372" s="139">
        <v>2903000</v>
      </c>
      <c r="G372" s="139">
        <v>2903000</v>
      </c>
      <c r="H372" s="139">
        <v>0</v>
      </c>
      <c r="I372" s="139">
        <v>0</v>
      </c>
      <c r="J372" s="139">
        <v>0</v>
      </c>
      <c r="K372" s="139">
        <v>0</v>
      </c>
      <c r="L372" s="139">
        <v>0</v>
      </c>
      <c r="M372" s="139">
        <v>786978000</v>
      </c>
      <c r="N372" s="139">
        <v>4470000</v>
      </c>
      <c r="O372" s="139">
        <v>782308000</v>
      </c>
      <c r="P372" s="139">
        <v>0</v>
      </c>
      <c r="Q372" s="139">
        <v>201000</v>
      </c>
      <c r="R372" s="139">
        <v>0</v>
      </c>
      <c r="S372" s="139">
        <v>0</v>
      </c>
      <c r="T372" s="139">
        <v>0</v>
      </c>
      <c r="U372" s="139">
        <v>0</v>
      </c>
      <c r="V372" s="139">
        <v>129000</v>
      </c>
      <c r="W372" s="139">
        <v>23000</v>
      </c>
      <c r="X372" s="139">
        <v>106000</v>
      </c>
      <c r="Y372" s="139">
        <v>0</v>
      </c>
      <c r="Z372" s="139">
        <v>1807000</v>
      </c>
      <c r="AA372" s="139">
        <v>791817000</v>
      </c>
      <c r="AB372" s="139">
        <v>702000</v>
      </c>
      <c r="AC372" s="139">
        <v>128000</v>
      </c>
      <c r="AD372" s="139">
        <v>573000</v>
      </c>
      <c r="AE372" s="139">
        <v>791115000</v>
      </c>
      <c r="AF372" s="139">
        <v>0</v>
      </c>
      <c r="AG372" s="139">
        <v>0</v>
      </c>
      <c r="AH372" s="139">
        <v>0</v>
      </c>
      <c r="AI372" s="139">
        <v>0</v>
      </c>
      <c r="AJ372" s="140" t="s">
        <v>794</v>
      </c>
      <c r="AK372" s="138">
        <v>11122003</v>
      </c>
      <c r="AL372" s="114"/>
      <c r="AM372" s="113"/>
    </row>
    <row r="373" spans="1:39" ht="15">
      <c r="A373" s="109" t="str">
        <f>INDEX('Tabel 3.1'!$C$9:$C$579,MATCH(AK373,'Tabel 3.1'!$IV$9:$IV$579,0))&amp;" - "&amp;INDEX('Tabel 3.1'!$D$9:$D$579,MATCH(AK373,'Tabel 3.1'!$IV$9:$IV$579,0))</f>
        <v>Nykredit Invest - Danske aktier</v>
      </c>
      <c r="B373" s="138">
        <v>201412</v>
      </c>
      <c r="C373" s="138">
        <v>11122</v>
      </c>
      <c r="D373" s="138">
        <v>6</v>
      </c>
      <c r="E373" s="139">
        <v>1189311000</v>
      </c>
      <c r="F373" s="139">
        <v>181039000</v>
      </c>
      <c r="G373" s="139">
        <v>180985000</v>
      </c>
      <c r="H373" s="139">
        <v>54000</v>
      </c>
      <c r="I373" s="139">
        <v>0</v>
      </c>
      <c r="J373" s="139">
        <v>0</v>
      </c>
      <c r="K373" s="139">
        <v>0</v>
      </c>
      <c r="L373" s="139">
        <v>0</v>
      </c>
      <c r="M373" s="139">
        <v>1008245000</v>
      </c>
      <c r="N373" s="139">
        <v>919568000</v>
      </c>
      <c r="O373" s="139">
        <v>88677000</v>
      </c>
      <c r="P373" s="139">
        <v>0</v>
      </c>
      <c r="Q373" s="139">
        <v>0</v>
      </c>
      <c r="R373" s="139">
        <v>0</v>
      </c>
      <c r="S373" s="139">
        <v>0</v>
      </c>
      <c r="T373" s="139">
        <v>0</v>
      </c>
      <c r="U373" s="139">
        <v>0</v>
      </c>
      <c r="V373" s="139">
        <v>0</v>
      </c>
      <c r="W373" s="139">
        <v>0</v>
      </c>
      <c r="X373" s="139">
        <v>0</v>
      </c>
      <c r="Y373" s="139">
        <v>0</v>
      </c>
      <c r="Z373" s="139">
        <v>27000</v>
      </c>
      <c r="AA373" s="139">
        <v>1189311000</v>
      </c>
      <c r="AB373" s="139">
        <v>168676000</v>
      </c>
      <c r="AC373" s="139">
        <v>165641000</v>
      </c>
      <c r="AD373" s="139">
        <v>3035000</v>
      </c>
      <c r="AE373" s="139">
        <v>1020634000</v>
      </c>
      <c r="AF373" s="139">
        <v>0</v>
      </c>
      <c r="AG373" s="139">
        <v>0</v>
      </c>
      <c r="AH373" s="139">
        <v>0</v>
      </c>
      <c r="AI373" s="139">
        <v>0</v>
      </c>
      <c r="AJ373" s="140" t="s">
        <v>794</v>
      </c>
      <c r="AK373" s="138">
        <v>11122006</v>
      </c>
      <c r="AL373" s="114"/>
      <c r="AM373" s="113"/>
    </row>
    <row r="374" spans="1:39" ht="15">
      <c r="A374" s="109" t="str">
        <f>INDEX('Tabel 3.1'!$C$9:$C$579,MATCH(AK374,'Tabel 3.1'!$IV$9:$IV$579,0))&amp;" - "&amp;INDEX('Tabel 3.1'!$D$9:$D$579,MATCH(AK374,'Tabel 3.1'!$IV$9:$IV$579,0))</f>
        <v>Nykredit Invest - Korte obligationer</v>
      </c>
      <c r="B374" s="138">
        <v>201412</v>
      </c>
      <c r="C374" s="138">
        <v>11122</v>
      </c>
      <c r="D374" s="138">
        <v>7</v>
      </c>
      <c r="E374" s="139">
        <v>4000019000</v>
      </c>
      <c r="F374" s="139">
        <v>217282000</v>
      </c>
      <c r="G374" s="139">
        <v>15385000</v>
      </c>
      <c r="H374" s="139">
        <v>201896000</v>
      </c>
      <c r="I374" s="139">
        <v>3459889000</v>
      </c>
      <c r="J374" s="139">
        <v>2932350000</v>
      </c>
      <c r="K374" s="139">
        <v>527539000</v>
      </c>
      <c r="L374" s="139">
        <v>0</v>
      </c>
      <c r="M374" s="139">
        <v>0</v>
      </c>
      <c r="N374" s="139">
        <v>0</v>
      </c>
      <c r="O374" s="139">
        <v>0</v>
      </c>
      <c r="P374" s="139">
        <v>0</v>
      </c>
      <c r="Q374" s="139">
        <v>0</v>
      </c>
      <c r="R374" s="139">
        <v>0</v>
      </c>
      <c r="S374" s="139">
        <v>0</v>
      </c>
      <c r="T374" s="139">
        <v>0</v>
      </c>
      <c r="U374" s="139">
        <v>0</v>
      </c>
      <c r="V374" s="139">
        <v>154000</v>
      </c>
      <c r="W374" s="139">
        <v>0</v>
      </c>
      <c r="X374" s="139">
        <v>154000</v>
      </c>
      <c r="Y374" s="139">
        <v>0</v>
      </c>
      <c r="Z374" s="139">
        <v>322694000</v>
      </c>
      <c r="AA374" s="139">
        <v>4000019000</v>
      </c>
      <c r="AB374" s="139">
        <v>892336000</v>
      </c>
      <c r="AC374" s="139">
        <v>0</v>
      </c>
      <c r="AD374" s="139">
        <v>892336000</v>
      </c>
      <c r="AE374" s="139">
        <v>2841296000</v>
      </c>
      <c r="AF374" s="139">
        <v>0</v>
      </c>
      <c r="AG374" s="139">
        <v>0</v>
      </c>
      <c r="AH374" s="139">
        <v>0</v>
      </c>
      <c r="AI374" s="139">
        <v>266387000</v>
      </c>
      <c r="AJ374" s="140" t="s">
        <v>794</v>
      </c>
      <c r="AK374" s="138">
        <v>11122007</v>
      </c>
      <c r="AL374" s="114"/>
      <c r="AM374" s="113"/>
    </row>
    <row r="375" spans="1:39" ht="15">
      <c r="A375" s="109" t="str">
        <f>INDEX('Tabel 3.1'!$C$9:$C$579,MATCH(AK375,'Tabel 3.1'!$IV$9:$IV$579,0))&amp;" - "&amp;INDEX('Tabel 3.1'!$D$9:$D$579,MATCH(AK375,'Tabel 3.1'!$IV$9:$IV$579,0))</f>
        <v>Nykredit Invest - Lange obligationer</v>
      </c>
      <c r="B375" s="138">
        <v>201412</v>
      </c>
      <c r="C375" s="138">
        <v>11122</v>
      </c>
      <c r="D375" s="138">
        <v>8</v>
      </c>
      <c r="E375" s="139">
        <v>10182016000</v>
      </c>
      <c r="F375" s="139">
        <v>16679000</v>
      </c>
      <c r="G375" s="139">
        <v>16679000</v>
      </c>
      <c r="H375" s="139">
        <v>0</v>
      </c>
      <c r="I375" s="139">
        <v>9756711000</v>
      </c>
      <c r="J375" s="139">
        <v>9497826000</v>
      </c>
      <c r="K375" s="139">
        <v>258884000</v>
      </c>
      <c r="L375" s="139">
        <v>0</v>
      </c>
      <c r="M375" s="139">
        <v>0</v>
      </c>
      <c r="N375" s="139">
        <v>0</v>
      </c>
      <c r="O375" s="139">
        <v>0</v>
      </c>
      <c r="P375" s="139">
        <v>0</v>
      </c>
      <c r="Q375" s="139">
        <v>0</v>
      </c>
      <c r="R375" s="139">
        <v>0</v>
      </c>
      <c r="S375" s="139">
        <v>0</v>
      </c>
      <c r="T375" s="139">
        <v>0</v>
      </c>
      <c r="U375" s="139">
        <v>0</v>
      </c>
      <c r="V375" s="139">
        <v>0</v>
      </c>
      <c r="W375" s="139">
        <v>0</v>
      </c>
      <c r="X375" s="139">
        <v>0</v>
      </c>
      <c r="Y375" s="139">
        <v>0</v>
      </c>
      <c r="Z375" s="139">
        <v>408626000</v>
      </c>
      <c r="AA375" s="139">
        <v>10182016000</v>
      </c>
      <c r="AB375" s="139">
        <v>2752142000</v>
      </c>
      <c r="AC375" s="139">
        <v>8290000</v>
      </c>
      <c r="AD375" s="139">
        <v>2743852000</v>
      </c>
      <c r="AE375" s="139">
        <v>6967481000</v>
      </c>
      <c r="AF375" s="139">
        <v>0</v>
      </c>
      <c r="AG375" s="139">
        <v>0</v>
      </c>
      <c r="AH375" s="139">
        <v>0</v>
      </c>
      <c r="AI375" s="139">
        <v>462393000</v>
      </c>
      <c r="AJ375" s="140" t="s">
        <v>794</v>
      </c>
      <c r="AK375" s="138">
        <v>11122008</v>
      </c>
      <c r="AL375" s="114"/>
      <c r="AM375" s="113"/>
    </row>
    <row r="376" spans="1:39" ht="15">
      <c r="A376" s="109" t="str">
        <f>INDEX('Tabel 3.1'!$C$9:$C$579,MATCH(AK376,'Tabel 3.1'!$IV$9:$IV$579,0))&amp;" - "&amp;INDEX('Tabel 3.1'!$D$9:$D$579,MATCH(AK376,'Tabel 3.1'!$IV$9:$IV$579,0))</f>
        <v>Nykredit Invest - Korte obligationer Akk.</v>
      </c>
      <c r="B376" s="138">
        <v>201412</v>
      </c>
      <c r="C376" s="138">
        <v>11122</v>
      </c>
      <c r="D376" s="138">
        <v>10</v>
      </c>
      <c r="E376" s="139">
        <v>1062875000</v>
      </c>
      <c r="F376" s="139">
        <v>64523000</v>
      </c>
      <c r="G376" s="139">
        <v>23822000</v>
      </c>
      <c r="H376" s="139">
        <v>40701000</v>
      </c>
      <c r="I376" s="139">
        <v>846870000</v>
      </c>
      <c r="J376" s="139">
        <v>719534000</v>
      </c>
      <c r="K376" s="139">
        <v>127337000</v>
      </c>
      <c r="L376" s="139">
        <v>0</v>
      </c>
      <c r="M376" s="139">
        <v>0</v>
      </c>
      <c r="N376" s="139">
        <v>0</v>
      </c>
      <c r="O376" s="139">
        <v>0</v>
      </c>
      <c r="P376" s="139">
        <v>0</v>
      </c>
      <c r="Q376" s="139">
        <v>0</v>
      </c>
      <c r="R376" s="139">
        <v>0</v>
      </c>
      <c r="S376" s="139">
        <v>0</v>
      </c>
      <c r="T376" s="139">
        <v>0</v>
      </c>
      <c r="U376" s="139">
        <v>0</v>
      </c>
      <c r="V376" s="139">
        <v>0</v>
      </c>
      <c r="W376" s="139">
        <v>0</v>
      </c>
      <c r="X376" s="139">
        <v>0</v>
      </c>
      <c r="Y376" s="139">
        <v>0</v>
      </c>
      <c r="Z376" s="139">
        <v>151482000</v>
      </c>
      <c r="AA376" s="139">
        <v>1062875000</v>
      </c>
      <c r="AB376" s="139">
        <v>256956000</v>
      </c>
      <c r="AC376" s="139">
        <v>0</v>
      </c>
      <c r="AD376" s="139">
        <v>256956000</v>
      </c>
      <c r="AE376" s="139">
        <v>638927000</v>
      </c>
      <c r="AF376" s="139">
        <v>0</v>
      </c>
      <c r="AG376" s="139">
        <v>0</v>
      </c>
      <c r="AH376" s="139">
        <v>0</v>
      </c>
      <c r="AI376" s="139">
        <v>166992000</v>
      </c>
      <c r="AJ376" s="140" t="s">
        <v>794</v>
      </c>
      <c r="AK376" s="138">
        <v>11122010</v>
      </c>
      <c r="AL376" s="114"/>
      <c r="AM376" s="113"/>
    </row>
    <row r="377" spans="1:39" ht="15">
      <c r="A377" s="109" t="str">
        <f>INDEX('Tabel 3.1'!$C$9:$C$579,MATCH(AK377,'Tabel 3.1'!$IV$9:$IV$579,0))&amp;" - "&amp;INDEX('Tabel 3.1'!$D$9:$D$579,MATCH(AK377,'Tabel 3.1'!$IV$9:$IV$579,0))</f>
        <v>Nykredit Invest - Lange obligationer Akk.</v>
      </c>
      <c r="B377" s="138">
        <v>201412</v>
      </c>
      <c r="C377" s="138">
        <v>11122</v>
      </c>
      <c r="D377" s="138">
        <v>11</v>
      </c>
      <c r="E377" s="139">
        <v>6136689000</v>
      </c>
      <c r="F377" s="139">
        <v>13173000</v>
      </c>
      <c r="G377" s="139">
        <v>13173000</v>
      </c>
      <c r="H377" s="139">
        <v>0</v>
      </c>
      <c r="I377" s="139">
        <v>6047528000</v>
      </c>
      <c r="J377" s="139">
        <v>5887250000</v>
      </c>
      <c r="K377" s="139">
        <v>160278000</v>
      </c>
      <c r="L377" s="139">
        <v>0</v>
      </c>
      <c r="M377" s="139">
        <v>0</v>
      </c>
      <c r="N377" s="139">
        <v>0</v>
      </c>
      <c r="O377" s="139">
        <v>0</v>
      </c>
      <c r="P377" s="139">
        <v>0</v>
      </c>
      <c r="Q377" s="139">
        <v>0</v>
      </c>
      <c r="R377" s="139">
        <v>0</v>
      </c>
      <c r="S377" s="139">
        <v>0</v>
      </c>
      <c r="T377" s="139">
        <v>0</v>
      </c>
      <c r="U377" s="139">
        <v>0</v>
      </c>
      <c r="V377" s="139">
        <v>0</v>
      </c>
      <c r="W377" s="139">
        <v>0</v>
      </c>
      <c r="X377" s="139">
        <v>0</v>
      </c>
      <c r="Y377" s="139">
        <v>0</v>
      </c>
      <c r="Z377" s="139">
        <v>75988000</v>
      </c>
      <c r="AA377" s="139">
        <v>6136689000</v>
      </c>
      <c r="AB377" s="139">
        <v>2023735000</v>
      </c>
      <c r="AC377" s="139">
        <v>1640000</v>
      </c>
      <c r="AD377" s="139">
        <v>2022095000</v>
      </c>
      <c r="AE377" s="139">
        <v>3982350000</v>
      </c>
      <c r="AF377" s="139">
        <v>0</v>
      </c>
      <c r="AG377" s="139">
        <v>0</v>
      </c>
      <c r="AH377" s="139">
        <v>0</v>
      </c>
      <c r="AI377" s="139">
        <v>130604000</v>
      </c>
      <c r="AJ377" s="140" t="s">
        <v>794</v>
      </c>
      <c r="AK377" s="138">
        <v>11122011</v>
      </c>
      <c r="AL377" s="114"/>
      <c r="AM377" s="113"/>
    </row>
    <row r="378" spans="1:39" ht="15">
      <c r="A378" s="109" t="str">
        <f>INDEX('Tabel 3.1'!$C$9:$C$579,MATCH(AK378,'Tabel 3.1'!$IV$9:$IV$579,0))&amp;" - "&amp;INDEX('Tabel 3.1'!$D$9:$D$579,MATCH(AK378,'Tabel 3.1'!$IV$9:$IV$579,0))</f>
        <v>Nykredit Invest - Danske aktier Akk.</v>
      </c>
      <c r="B378" s="138">
        <v>201412</v>
      </c>
      <c r="C378" s="138">
        <v>11122</v>
      </c>
      <c r="D378" s="138">
        <v>13</v>
      </c>
      <c r="E378" s="139">
        <v>517005000</v>
      </c>
      <c r="F378" s="139">
        <v>32941000</v>
      </c>
      <c r="G378" s="139">
        <v>32928000</v>
      </c>
      <c r="H378" s="139">
        <v>14000</v>
      </c>
      <c r="I378" s="139">
        <v>0</v>
      </c>
      <c r="J378" s="139">
        <v>0</v>
      </c>
      <c r="K378" s="139">
        <v>0</v>
      </c>
      <c r="L378" s="139">
        <v>0</v>
      </c>
      <c r="M378" s="139">
        <v>484045000</v>
      </c>
      <c r="N378" s="139">
        <v>442011000</v>
      </c>
      <c r="O378" s="139">
        <v>42034000</v>
      </c>
      <c r="P378" s="139">
        <v>0</v>
      </c>
      <c r="Q378" s="139">
        <v>0</v>
      </c>
      <c r="R378" s="139">
        <v>0</v>
      </c>
      <c r="S378" s="139">
        <v>0</v>
      </c>
      <c r="T378" s="139">
        <v>0</v>
      </c>
      <c r="U378" s="139">
        <v>0</v>
      </c>
      <c r="V378" s="139">
        <v>0</v>
      </c>
      <c r="W378" s="139">
        <v>0</v>
      </c>
      <c r="X378" s="139">
        <v>0</v>
      </c>
      <c r="Y378" s="139">
        <v>0</v>
      </c>
      <c r="Z378" s="139">
        <v>18000</v>
      </c>
      <c r="AA378" s="139">
        <v>517005000</v>
      </c>
      <c r="AB378" s="139">
        <v>29974000</v>
      </c>
      <c r="AC378" s="139">
        <v>28497000</v>
      </c>
      <c r="AD378" s="139">
        <v>1477000</v>
      </c>
      <c r="AE378" s="139">
        <v>487031000</v>
      </c>
      <c r="AF378" s="139">
        <v>0</v>
      </c>
      <c r="AG378" s="139">
        <v>0</v>
      </c>
      <c r="AH378" s="139">
        <v>0</v>
      </c>
      <c r="AI378" s="139">
        <v>0</v>
      </c>
      <c r="AJ378" s="140" t="s">
        <v>794</v>
      </c>
      <c r="AK378" s="138">
        <v>11122013</v>
      </c>
      <c r="AL378" s="114"/>
      <c r="AM378" s="113"/>
    </row>
    <row r="379" spans="1:39" ht="15">
      <c r="A379" s="109" t="str">
        <f>INDEX('Tabel 3.1'!$C$9:$C$579,MATCH(AK379,'Tabel 3.1'!$IV$9:$IV$579,0))&amp;" - "&amp;INDEX('Tabel 3.1'!$D$9:$D$579,MATCH(AK379,'Tabel 3.1'!$IV$9:$IV$579,0))</f>
        <v>Nykredit Invest - Globale Aktier SRI</v>
      </c>
      <c r="B379" s="138">
        <v>201412</v>
      </c>
      <c r="C379" s="138">
        <v>11122</v>
      </c>
      <c r="D379" s="138">
        <v>16</v>
      </c>
      <c r="E379" s="139">
        <v>849048000</v>
      </c>
      <c r="F379" s="139">
        <v>27937000</v>
      </c>
      <c r="G379" s="139">
        <v>27937000</v>
      </c>
      <c r="H379" s="139">
        <v>0</v>
      </c>
      <c r="I379" s="139">
        <v>0</v>
      </c>
      <c r="J379" s="139">
        <v>0</v>
      </c>
      <c r="K379" s="139">
        <v>0</v>
      </c>
      <c r="L379" s="139">
        <v>0</v>
      </c>
      <c r="M379" s="139">
        <v>819016000</v>
      </c>
      <c r="N379" s="139">
        <v>0</v>
      </c>
      <c r="O379" s="139">
        <v>819016000</v>
      </c>
      <c r="P379" s="139">
        <v>0</v>
      </c>
      <c r="Q379" s="139">
        <v>0</v>
      </c>
      <c r="R379" s="139">
        <v>0</v>
      </c>
      <c r="S379" s="139">
        <v>0</v>
      </c>
      <c r="T379" s="139">
        <v>0</v>
      </c>
      <c r="U379" s="139">
        <v>0</v>
      </c>
      <c r="V379" s="139">
        <v>0</v>
      </c>
      <c r="W379" s="139">
        <v>0</v>
      </c>
      <c r="X379" s="139">
        <v>0</v>
      </c>
      <c r="Y379" s="139">
        <v>0</v>
      </c>
      <c r="Z379" s="139">
        <v>2094000</v>
      </c>
      <c r="AA379" s="139">
        <v>849048000</v>
      </c>
      <c r="AB379" s="139">
        <v>2995000</v>
      </c>
      <c r="AC379" s="139">
        <v>3000</v>
      </c>
      <c r="AD379" s="139">
        <v>2992000</v>
      </c>
      <c r="AE379" s="139">
        <v>846053000</v>
      </c>
      <c r="AF379" s="139">
        <v>0</v>
      </c>
      <c r="AG379" s="139">
        <v>0</v>
      </c>
      <c r="AH379" s="139">
        <v>0</v>
      </c>
      <c r="AI379" s="139">
        <v>0</v>
      </c>
      <c r="AJ379" s="140" t="s">
        <v>794</v>
      </c>
      <c r="AK379" s="138">
        <v>11122016</v>
      </c>
      <c r="AL379" s="114"/>
      <c r="AM379" s="113"/>
    </row>
    <row r="380" spans="1:39" ht="15">
      <c r="A380" s="109" t="str">
        <f>INDEX('Tabel 3.1'!$C$9:$C$579,MATCH(AK380,'Tabel 3.1'!$IV$9:$IV$579,0))&amp;" - "&amp;INDEX('Tabel 3.1'!$D$9:$D$579,MATCH(AK380,'Tabel 3.1'!$IV$9:$IV$579,0))</f>
        <v>Nykredit Invest - Klima &amp; Miljø SRI</v>
      </c>
      <c r="B380" s="138">
        <v>201412</v>
      </c>
      <c r="C380" s="138">
        <v>11122</v>
      </c>
      <c r="D380" s="138">
        <v>19</v>
      </c>
      <c r="E380" s="139">
        <v>41872000</v>
      </c>
      <c r="F380" s="139">
        <v>796000</v>
      </c>
      <c r="G380" s="139">
        <v>796000</v>
      </c>
      <c r="H380" s="139">
        <v>0</v>
      </c>
      <c r="I380" s="139">
        <v>0</v>
      </c>
      <c r="J380" s="139">
        <v>0</v>
      </c>
      <c r="K380" s="139">
        <v>0</v>
      </c>
      <c r="L380" s="139">
        <v>0</v>
      </c>
      <c r="M380" s="139">
        <v>41015000</v>
      </c>
      <c r="N380" s="139">
        <v>668000</v>
      </c>
      <c r="O380" s="139">
        <v>40347000</v>
      </c>
      <c r="P380" s="139">
        <v>0</v>
      </c>
      <c r="Q380" s="139">
        <v>0</v>
      </c>
      <c r="R380" s="139">
        <v>0</v>
      </c>
      <c r="S380" s="139">
        <v>0</v>
      </c>
      <c r="T380" s="139">
        <v>0</v>
      </c>
      <c r="U380" s="139">
        <v>0</v>
      </c>
      <c r="V380" s="139">
        <v>0</v>
      </c>
      <c r="W380" s="139">
        <v>0</v>
      </c>
      <c r="X380" s="139">
        <v>0</v>
      </c>
      <c r="Y380" s="139">
        <v>0</v>
      </c>
      <c r="Z380" s="139">
        <v>61000</v>
      </c>
      <c r="AA380" s="139">
        <v>41872000</v>
      </c>
      <c r="AB380" s="139">
        <v>234000</v>
      </c>
      <c r="AC380" s="139">
        <v>0</v>
      </c>
      <c r="AD380" s="139">
        <v>234000</v>
      </c>
      <c r="AE380" s="139">
        <v>41638000</v>
      </c>
      <c r="AF380" s="139">
        <v>0</v>
      </c>
      <c r="AG380" s="139">
        <v>0</v>
      </c>
      <c r="AH380" s="139">
        <v>0</v>
      </c>
      <c r="AI380" s="139">
        <v>0</v>
      </c>
      <c r="AJ380" s="140" t="s">
        <v>794</v>
      </c>
      <c r="AK380" s="138">
        <v>11122019</v>
      </c>
      <c r="AL380" s="114"/>
      <c r="AM380" s="113"/>
    </row>
    <row r="381" spans="1:39" ht="15">
      <c r="A381" s="109" t="str">
        <f>INDEX('Tabel 3.1'!$C$9:$C$579,MATCH(AK381,'Tabel 3.1'!$IV$9:$IV$579,0))&amp;" - "&amp;INDEX('Tabel 3.1'!$D$9:$D$579,MATCH(AK381,'Tabel 3.1'!$IV$9:$IV$579,0))</f>
        <v>Nykredit Invest - Globale Fokusaktier</v>
      </c>
      <c r="B381" s="138">
        <v>201412</v>
      </c>
      <c r="C381" s="138">
        <v>11122</v>
      </c>
      <c r="D381" s="138">
        <v>21</v>
      </c>
      <c r="E381" s="139">
        <v>996407000</v>
      </c>
      <c r="F381" s="139">
        <v>7610000</v>
      </c>
      <c r="G381" s="139">
        <v>7610000</v>
      </c>
      <c r="H381" s="139">
        <v>0</v>
      </c>
      <c r="I381" s="139">
        <v>0</v>
      </c>
      <c r="J381" s="139">
        <v>0</v>
      </c>
      <c r="K381" s="139">
        <v>0</v>
      </c>
      <c r="L381" s="139">
        <v>0</v>
      </c>
      <c r="M381" s="139">
        <v>986747000</v>
      </c>
      <c r="N381" s="139">
        <v>27298000</v>
      </c>
      <c r="O381" s="139">
        <v>959448000</v>
      </c>
      <c r="P381" s="139">
        <v>0</v>
      </c>
      <c r="Q381" s="139">
        <v>0</v>
      </c>
      <c r="R381" s="139">
        <v>0</v>
      </c>
      <c r="S381" s="139">
        <v>0</v>
      </c>
      <c r="T381" s="139">
        <v>0</v>
      </c>
      <c r="U381" s="139">
        <v>0</v>
      </c>
      <c r="V381" s="139">
        <v>0</v>
      </c>
      <c r="W381" s="139">
        <v>0</v>
      </c>
      <c r="X381" s="139">
        <v>0</v>
      </c>
      <c r="Y381" s="139">
        <v>0</v>
      </c>
      <c r="Z381" s="139">
        <v>2050000</v>
      </c>
      <c r="AA381" s="139">
        <v>996407000</v>
      </c>
      <c r="AB381" s="139">
        <v>3407000</v>
      </c>
      <c r="AC381" s="139">
        <v>283000</v>
      </c>
      <c r="AD381" s="139">
        <v>3124000</v>
      </c>
      <c r="AE381" s="139">
        <v>992751000</v>
      </c>
      <c r="AF381" s="139">
        <v>0</v>
      </c>
      <c r="AG381" s="139">
        <v>0</v>
      </c>
      <c r="AH381" s="139">
        <v>0</v>
      </c>
      <c r="AI381" s="139">
        <v>250000</v>
      </c>
      <c r="AJ381" s="140" t="s">
        <v>794</v>
      </c>
      <c r="AK381" s="138">
        <v>11122021</v>
      </c>
      <c r="AL381" s="114"/>
      <c r="AM381" s="113"/>
    </row>
    <row r="382" spans="1:39" ht="15">
      <c r="A382" s="109" t="str">
        <f>INDEX('Tabel 3.1'!$C$9:$C$579,MATCH(AK382,'Tabel 3.1'!$IV$9:$IV$579,0))&amp;" - "&amp;INDEX('Tabel 3.1'!$D$9:$D$579,MATCH(AK382,'Tabel 3.1'!$IV$9:$IV$579,0))</f>
        <v>Nykredit Invest - Taktisk Allokering</v>
      </c>
      <c r="B382" s="138">
        <v>201412</v>
      </c>
      <c r="C382" s="138">
        <v>11122</v>
      </c>
      <c r="D382" s="138">
        <v>22</v>
      </c>
      <c r="E382" s="139">
        <v>2980924000</v>
      </c>
      <c r="F382" s="139">
        <v>46565000</v>
      </c>
      <c r="G382" s="139">
        <v>46565000</v>
      </c>
      <c r="H382" s="139">
        <v>0</v>
      </c>
      <c r="I382" s="139">
        <v>1372826000</v>
      </c>
      <c r="J382" s="139">
        <v>1372826000</v>
      </c>
      <c r="K382" s="139">
        <v>0</v>
      </c>
      <c r="L382" s="139">
        <v>0</v>
      </c>
      <c r="M382" s="139">
        <v>1558348000</v>
      </c>
      <c r="N382" s="139">
        <v>9022000</v>
      </c>
      <c r="O382" s="139">
        <v>1549326000</v>
      </c>
      <c r="P382" s="139">
        <v>0</v>
      </c>
      <c r="Q382" s="139">
        <v>0</v>
      </c>
      <c r="R382" s="139">
        <v>0</v>
      </c>
      <c r="S382" s="139">
        <v>0</v>
      </c>
      <c r="T382" s="139">
        <v>0</v>
      </c>
      <c r="U382" s="139">
        <v>0</v>
      </c>
      <c r="V382" s="139">
        <v>279000</v>
      </c>
      <c r="W382" s="139">
        <v>0</v>
      </c>
      <c r="X382" s="139">
        <v>279000</v>
      </c>
      <c r="Y382" s="139">
        <v>0</v>
      </c>
      <c r="Z382" s="139">
        <v>2905000</v>
      </c>
      <c r="AA382" s="139">
        <v>2980924000</v>
      </c>
      <c r="AB382" s="139">
        <v>5381000</v>
      </c>
      <c r="AC382" s="139">
        <v>43000</v>
      </c>
      <c r="AD382" s="139">
        <v>5338000</v>
      </c>
      <c r="AE382" s="139">
        <v>2975491000</v>
      </c>
      <c r="AF382" s="139">
        <v>51000</v>
      </c>
      <c r="AG382" s="139">
        <v>0</v>
      </c>
      <c r="AH382" s="139">
        <v>51000</v>
      </c>
      <c r="AI382" s="139">
        <v>0</v>
      </c>
      <c r="AJ382" s="140" t="s">
        <v>794</v>
      </c>
      <c r="AK382" s="138">
        <v>11122022</v>
      </c>
      <c r="AL382" s="114"/>
      <c r="AM382" s="113"/>
    </row>
    <row r="383" spans="1:39" ht="15">
      <c r="A383" s="109" t="str">
        <f>INDEX('Tabel 3.1'!$C$9:$C$579,MATCH(AK383,'Tabel 3.1'!$IV$9:$IV$579,0))&amp;" - "&amp;INDEX('Tabel 3.1'!$D$9:$D$579,MATCH(AK383,'Tabel 3.1'!$IV$9:$IV$579,0))</f>
        <v>Nykredit Invest - Europæiske Virksomhedsobligationer SRI</v>
      </c>
      <c r="B383" s="138">
        <v>201412</v>
      </c>
      <c r="C383" s="138">
        <v>11122</v>
      </c>
      <c r="D383" s="138">
        <v>23</v>
      </c>
      <c r="E383" s="139">
        <v>861914000</v>
      </c>
      <c r="F383" s="139">
        <v>15905000</v>
      </c>
      <c r="G383" s="139">
        <v>15905000</v>
      </c>
      <c r="H383" s="139">
        <v>0</v>
      </c>
      <c r="I383" s="139">
        <v>845927000</v>
      </c>
      <c r="J383" s="139">
        <v>173304000</v>
      </c>
      <c r="K383" s="139">
        <v>672623000</v>
      </c>
      <c r="L383" s="139">
        <v>0</v>
      </c>
      <c r="M383" s="139">
        <v>0</v>
      </c>
      <c r="N383" s="139">
        <v>0</v>
      </c>
      <c r="O383" s="139">
        <v>0</v>
      </c>
      <c r="P383" s="139">
        <v>0</v>
      </c>
      <c r="Q383" s="139">
        <v>0</v>
      </c>
      <c r="R383" s="139">
        <v>0</v>
      </c>
      <c r="S383" s="139">
        <v>0</v>
      </c>
      <c r="T383" s="139">
        <v>0</v>
      </c>
      <c r="U383" s="139">
        <v>0</v>
      </c>
      <c r="V383" s="139">
        <v>82000</v>
      </c>
      <c r="W383" s="139">
        <v>0</v>
      </c>
      <c r="X383" s="139">
        <v>82000</v>
      </c>
      <c r="Y383" s="139">
        <v>0</v>
      </c>
      <c r="Z383" s="139">
        <v>0</v>
      </c>
      <c r="AA383" s="139">
        <v>861914000</v>
      </c>
      <c r="AB383" s="139">
        <v>2082000</v>
      </c>
      <c r="AC383" s="139">
        <v>0</v>
      </c>
      <c r="AD383" s="139">
        <v>2082000</v>
      </c>
      <c r="AE383" s="139">
        <v>858989000</v>
      </c>
      <c r="AF383" s="139">
        <v>843000</v>
      </c>
      <c r="AG383" s="139">
        <v>0</v>
      </c>
      <c r="AH383" s="139">
        <v>843000</v>
      </c>
      <c r="AI383" s="139">
        <v>0</v>
      </c>
      <c r="AJ383" s="140" t="s">
        <v>794</v>
      </c>
      <c r="AK383" s="138">
        <v>11122023</v>
      </c>
      <c r="AL383" s="114"/>
      <c r="AM383" s="113"/>
    </row>
    <row r="384" spans="1:39" ht="15">
      <c r="A384" s="109" t="str">
        <f>INDEX('Tabel 3.1'!$C$9:$C$579,MATCH(AK384,'Tabel 3.1'!$IV$9:$IV$579,0))&amp;" - "&amp;INDEX('Tabel 3.1'!$D$9:$D$579,MATCH(AK384,'Tabel 3.1'!$IV$9:$IV$579,0))</f>
        <v>Nykredit Invest - Danske obligationer Basis</v>
      </c>
      <c r="B384" s="138">
        <v>201412</v>
      </c>
      <c r="C384" s="138">
        <v>11122</v>
      </c>
      <c r="D384" s="138">
        <v>24</v>
      </c>
      <c r="E384" s="139">
        <v>25458000</v>
      </c>
      <c r="F384" s="139">
        <v>5000</v>
      </c>
      <c r="G384" s="139">
        <v>5000</v>
      </c>
      <c r="H384" s="139">
        <v>0</v>
      </c>
      <c r="I384" s="139">
        <v>25454000</v>
      </c>
      <c r="J384" s="139">
        <v>25454000</v>
      </c>
      <c r="K384" s="139">
        <v>0</v>
      </c>
      <c r="L384" s="139">
        <v>0</v>
      </c>
      <c r="M384" s="139">
        <v>0</v>
      </c>
      <c r="N384" s="139">
        <v>0</v>
      </c>
      <c r="O384" s="139">
        <v>0</v>
      </c>
      <c r="P384" s="139">
        <v>0</v>
      </c>
      <c r="Q384" s="139">
        <v>0</v>
      </c>
      <c r="R384" s="139">
        <v>0</v>
      </c>
      <c r="S384" s="139">
        <v>0</v>
      </c>
      <c r="T384" s="139">
        <v>0</v>
      </c>
      <c r="U384" s="139">
        <v>0</v>
      </c>
      <c r="V384" s="139">
        <v>0</v>
      </c>
      <c r="W384" s="139">
        <v>0</v>
      </c>
      <c r="X384" s="139">
        <v>0</v>
      </c>
      <c r="Y384" s="139">
        <v>0</v>
      </c>
      <c r="Z384" s="139">
        <v>0</v>
      </c>
      <c r="AA384" s="139">
        <v>25458000</v>
      </c>
      <c r="AB384" s="139">
        <v>53000</v>
      </c>
      <c r="AC384" s="139">
        <v>0</v>
      </c>
      <c r="AD384" s="139">
        <v>53000</v>
      </c>
      <c r="AE384" s="139">
        <v>25405000</v>
      </c>
      <c r="AF384" s="139">
        <v>0</v>
      </c>
      <c r="AG384" s="139">
        <v>0</v>
      </c>
      <c r="AH384" s="139">
        <v>0</v>
      </c>
      <c r="AI384" s="139">
        <v>0</v>
      </c>
      <c r="AJ384" s="140" t="s">
        <v>794</v>
      </c>
      <c r="AK384" s="138">
        <v>11122024</v>
      </c>
      <c r="AL384" s="114"/>
      <c r="AM384" s="113"/>
    </row>
    <row r="385" spans="1:39" ht="15">
      <c r="A385" s="109" t="str">
        <f>INDEX('Tabel 3.1'!$C$9:$C$579,MATCH(AK385,'Tabel 3.1'!$IV$9:$IV$579,0))&amp;" - "&amp;INDEX('Tabel 3.1'!$D$9:$D$579,MATCH(AK385,'Tabel 3.1'!$IV$9:$IV$579,0))</f>
        <v>Nordea Invest Kommune - Kommune I</v>
      </c>
      <c r="B385" s="138">
        <v>201412</v>
      </c>
      <c r="C385" s="138">
        <v>11126</v>
      </c>
      <c r="D385" s="138">
        <v>1</v>
      </c>
      <c r="E385" s="139">
        <v>487238000</v>
      </c>
      <c r="F385" s="139">
        <v>932000</v>
      </c>
      <c r="G385" s="139">
        <v>932000</v>
      </c>
      <c r="H385" s="139">
        <v>0</v>
      </c>
      <c r="I385" s="139">
        <v>486306000</v>
      </c>
      <c r="J385" s="139">
        <v>456785000</v>
      </c>
      <c r="K385" s="139">
        <v>29521000</v>
      </c>
      <c r="L385" s="139">
        <v>0</v>
      </c>
      <c r="M385" s="139">
        <v>0</v>
      </c>
      <c r="N385" s="139">
        <v>0</v>
      </c>
      <c r="O385" s="139">
        <v>0</v>
      </c>
      <c r="P385" s="139">
        <v>0</v>
      </c>
      <c r="Q385" s="139">
        <v>0</v>
      </c>
      <c r="R385" s="139">
        <v>0</v>
      </c>
      <c r="S385" s="139">
        <v>0</v>
      </c>
      <c r="T385" s="139">
        <v>0</v>
      </c>
      <c r="U385" s="139">
        <v>0</v>
      </c>
      <c r="V385" s="139">
        <v>0</v>
      </c>
      <c r="W385" s="139">
        <v>0</v>
      </c>
      <c r="X385" s="139">
        <v>0</v>
      </c>
      <c r="Y385" s="139">
        <v>0</v>
      </c>
      <c r="Z385" s="139">
        <v>0</v>
      </c>
      <c r="AA385" s="139">
        <v>487238000</v>
      </c>
      <c r="AB385" s="139">
        <v>1000</v>
      </c>
      <c r="AC385" s="139">
        <v>1000</v>
      </c>
      <c r="AD385" s="139">
        <v>0</v>
      </c>
      <c r="AE385" s="139">
        <v>486896000</v>
      </c>
      <c r="AF385" s="139">
        <v>0</v>
      </c>
      <c r="AG385" s="139">
        <v>0</v>
      </c>
      <c r="AH385" s="139">
        <v>0</v>
      </c>
      <c r="AI385" s="139">
        <v>341000</v>
      </c>
      <c r="AJ385" s="140" t="s">
        <v>794</v>
      </c>
      <c r="AK385" s="138">
        <v>11126001</v>
      </c>
      <c r="AL385" s="114"/>
      <c r="AM385" s="113"/>
    </row>
    <row r="386" spans="1:39" ht="15">
      <c r="A386" s="109" t="str">
        <f>INDEX('Tabel 3.1'!$C$9:$C$579,MATCH(AK386,'Tabel 3.1'!$IV$9:$IV$579,0))&amp;" - "&amp;INDEX('Tabel 3.1'!$D$9:$D$579,MATCH(AK386,'Tabel 3.1'!$IV$9:$IV$579,0))</f>
        <v>Nordea Invest Kommune - Kommune II</v>
      </c>
      <c r="B386" s="138">
        <v>201412</v>
      </c>
      <c r="C386" s="138">
        <v>11126</v>
      </c>
      <c r="D386" s="138">
        <v>2</v>
      </c>
      <c r="E386" s="139">
        <v>355706000</v>
      </c>
      <c r="F386" s="139">
        <v>865000</v>
      </c>
      <c r="G386" s="139">
        <v>865000</v>
      </c>
      <c r="H386" s="139">
        <v>0</v>
      </c>
      <c r="I386" s="139">
        <v>354841000</v>
      </c>
      <c r="J386" s="139">
        <v>341189000</v>
      </c>
      <c r="K386" s="139">
        <v>13652000</v>
      </c>
      <c r="L386" s="139">
        <v>0</v>
      </c>
      <c r="M386" s="139">
        <v>0</v>
      </c>
      <c r="N386" s="139">
        <v>0</v>
      </c>
      <c r="O386" s="139">
        <v>0</v>
      </c>
      <c r="P386" s="139">
        <v>0</v>
      </c>
      <c r="Q386" s="139">
        <v>0</v>
      </c>
      <c r="R386" s="139">
        <v>0</v>
      </c>
      <c r="S386" s="139">
        <v>0</v>
      </c>
      <c r="T386" s="139">
        <v>0</v>
      </c>
      <c r="U386" s="139">
        <v>0</v>
      </c>
      <c r="V386" s="139">
        <v>0</v>
      </c>
      <c r="W386" s="139">
        <v>0</v>
      </c>
      <c r="X386" s="139">
        <v>0</v>
      </c>
      <c r="Y386" s="139">
        <v>0</v>
      </c>
      <c r="Z386" s="139">
        <v>0</v>
      </c>
      <c r="AA386" s="139">
        <v>355706000</v>
      </c>
      <c r="AB386" s="139">
        <v>1000</v>
      </c>
      <c r="AC386" s="139">
        <v>1000</v>
      </c>
      <c r="AD386" s="139">
        <v>0</v>
      </c>
      <c r="AE386" s="139">
        <v>355445000</v>
      </c>
      <c r="AF386" s="139">
        <v>0</v>
      </c>
      <c r="AG386" s="139">
        <v>0</v>
      </c>
      <c r="AH386" s="139">
        <v>0</v>
      </c>
      <c r="AI386" s="139">
        <v>260000</v>
      </c>
      <c r="AJ386" s="140" t="s">
        <v>794</v>
      </c>
      <c r="AK386" s="138">
        <v>11126002</v>
      </c>
      <c r="AL386" s="114"/>
      <c r="AM386" s="113"/>
    </row>
    <row r="387" spans="1:39" ht="15">
      <c r="A387" s="109" t="str">
        <f>INDEX('Tabel 3.1'!$C$9:$C$579,MATCH(AK387,'Tabel 3.1'!$IV$9:$IV$579,0))&amp;" - "&amp;INDEX('Tabel 3.1'!$D$9:$D$579,MATCH(AK387,'Tabel 3.1'!$IV$9:$IV$579,0))</f>
        <v>Gudme Raaschou - Selection</v>
      </c>
      <c r="B387" s="138">
        <v>201412</v>
      </c>
      <c r="C387" s="138">
        <v>11127</v>
      </c>
      <c r="D387" s="138">
        <v>1</v>
      </c>
      <c r="E387" s="139">
        <v>376431000</v>
      </c>
      <c r="F387" s="139">
        <v>11879000</v>
      </c>
      <c r="G387" s="139">
        <v>11879000</v>
      </c>
      <c r="H387" s="139">
        <v>0</v>
      </c>
      <c r="I387" s="139">
        <v>0</v>
      </c>
      <c r="J387" s="139">
        <v>0</v>
      </c>
      <c r="K387" s="139">
        <v>0</v>
      </c>
      <c r="L387" s="139">
        <v>0</v>
      </c>
      <c r="M387" s="139">
        <v>363769000</v>
      </c>
      <c r="N387" s="139">
        <v>37438000</v>
      </c>
      <c r="O387" s="139">
        <v>326332000</v>
      </c>
      <c r="P387" s="139">
        <v>0</v>
      </c>
      <c r="Q387" s="139">
        <v>0</v>
      </c>
      <c r="R387" s="139">
        <v>0</v>
      </c>
      <c r="S387" s="139">
        <v>0</v>
      </c>
      <c r="T387" s="139">
        <v>0</v>
      </c>
      <c r="U387" s="139">
        <v>0</v>
      </c>
      <c r="V387" s="139">
        <v>0</v>
      </c>
      <c r="W387" s="139">
        <v>0</v>
      </c>
      <c r="X387" s="139">
        <v>0</v>
      </c>
      <c r="Y387" s="139">
        <v>0</v>
      </c>
      <c r="Z387" s="139">
        <v>783000</v>
      </c>
      <c r="AA387" s="139">
        <v>376431000</v>
      </c>
      <c r="AB387" s="139">
        <v>1143000</v>
      </c>
      <c r="AC387" s="139">
        <v>1143000</v>
      </c>
      <c r="AD387" s="139">
        <v>0</v>
      </c>
      <c r="AE387" s="139">
        <v>375288000</v>
      </c>
      <c r="AF387" s="139">
        <v>0</v>
      </c>
      <c r="AG387" s="139">
        <v>0</v>
      </c>
      <c r="AH387" s="139">
        <v>0</v>
      </c>
      <c r="AI387" s="139">
        <v>0</v>
      </c>
      <c r="AJ387" s="140" t="s">
        <v>794</v>
      </c>
      <c r="AK387" s="138">
        <v>11127001</v>
      </c>
      <c r="AL387" s="114"/>
      <c r="AM387" s="113"/>
    </row>
    <row r="388" spans="1:39" ht="15">
      <c r="A388" s="109" t="str">
        <f>INDEX('Tabel 3.1'!$C$9:$C$579,MATCH(AK388,'Tabel 3.1'!$IV$9:$IV$579,0))&amp;" - "&amp;INDEX('Tabel 3.1'!$D$9:$D$579,MATCH(AK388,'Tabel 3.1'!$IV$9:$IV$579,0))</f>
        <v>Gudme Raaschou - European High Yield</v>
      </c>
      <c r="B388" s="138">
        <v>201412</v>
      </c>
      <c r="C388" s="138">
        <v>11127</v>
      </c>
      <c r="D388" s="138">
        <v>3</v>
      </c>
      <c r="E388" s="139">
        <v>1399889000</v>
      </c>
      <c r="F388" s="139">
        <v>73966000</v>
      </c>
      <c r="G388" s="139">
        <v>73966000</v>
      </c>
      <c r="H388" s="139">
        <v>0</v>
      </c>
      <c r="I388" s="139">
        <v>1325913000</v>
      </c>
      <c r="J388" s="139">
        <v>0</v>
      </c>
      <c r="K388" s="139">
        <v>1325913000</v>
      </c>
      <c r="L388" s="139">
        <v>0</v>
      </c>
      <c r="M388" s="139">
        <v>0</v>
      </c>
      <c r="N388" s="139">
        <v>0</v>
      </c>
      <c r="O388" s="139">
        <v>0</v>
      </c>
      <c r="P388" s="139">
        <v>0</v>
      </c>
      <c r="Q388" s="139">
        <v>0</v>
      </c>
      <c r="R388" s="139">
        <v>0</v>
      </c>
      <c r="S388" s="139">
        <v>0</v>
      </c>
      <c r="T388" s="139">
        <v>0</v>
      </c>
      <c r="U388" s="139">
        <v>0</v>
      </c>
      <c r="V388" s="139">
        <v>0</v>
      </c>
      <c r="W388" s="139">
        <v>0</v>
      </c>
      <c r="X388" s="139">
        <v>0</v>
      </c>
      <c r="Y388" s="139">
        <v>0</v>
      </c>
      <c r="Z388" s="139">
        <v>11000</v>
      </c>
      <c r="AA388" s="139">
        <v>1399889000</v>
      </c>
      <c r="AB388" s="139">
        <v>4178000</v>
      </c>
      <c r="AC388" s="139">
        <v>4178000</v>
      </c>
      <c r="AD388" s="139">
        <v>0</v>
      </c>
      <c r="AE388" s="139">
        <v>1392200000</v>
      </c>
      <c r="AF388" s="139">
        <v>3511000</v>
      </c>
      <c r="AG388" s="139">
        <v>0</v>
      </c>
      <c r="AH388" s="139">
        <v>3511000</v>
      </c>
      <c r="AI388" s="139">
        <v>0</v>
      </c>
      <c r="AJ388" s="140" t="s">
        <v>794</v>
      </c>
      <c r="AK388" s="138">
        <v>11127003</v>
      </c>
      <c r="AL388" s="114"/>
      <c r="AM388" s="113"/>
    </row>
    <row r="389" spans="1:39" ht="15">
      <c r="A389" s="109" t="str">
        <f>INDEX('Tabel 3.1'!$C$9:$C$579,MATCH(AK389,'Tabel 3.1'!$IV$9:$IV$579,0))&amp;" - "&amp;INDEX('Tabel 3.1'!$D$9:$D$579,MATCH(AK389,'Tabel 3.1'!$IV$9:$IV$579,0))</f>
        <v>Gudme Raaschou - Nordic Alpha</v>
      </c>
      <c r="B389" s="138">
        <v>201412</v>
      </c>
      <c r="C389" s="138">
        <v>11127</v>
      </c>
      <c r="D389" s="138">
        <v>4</v>
      </c>
      <c r="E389" s="139">
        <v>108716000</v>
      </c>
      <c r="F389" s="139">
        <v>3260000</v>
      </c>
      <c r="G389" s="139">
        <v>3260000</v>
      </c>
      <c r="H389" s="139">
        <v>0</v>
      </c>
      <c r="I389" s="139">
        <v>0</v>
      </c>
      <c r="J389" s="139">
        <v>0</v>
      </c>
      <c r="K389" s="139">
        <v>0</v>
      </c>
      <c r="L389" s="139">
        <v>0</v>
      </c>
      <c r="M389" s="139">
        <v>105456000</v>
      </c>
      <c r="N389" s="139">
        <v>35347000</v>
      </c>
      <c r="O389" s="139">
        <v>70110000</v>
      </c>
      <c r="P389" s="139">
        <v>0</v>
      </c>
      <c r="Q389" s="139">
        <v>0</v>
      </c>
      <c r="R389" s="139">
        <v>0</v>
      </c>
      <c r="S389" s="139">
        <v>0</v>
      </c>
      <c r="T389" s="139">
        <v>0</v>
      </c>
      <c r="U389" s="139">
        <v>0</v>
      </c>
      <c r="V389" s="139">
        <v>0</v>
      </c>
      <c r="W389" s="139">
        <v>0</v>
      </c>
      <c r="X389" s="139">
        <v>0</v>
      </c>
      <c r="Y389" s="139">
        <v>0</v>
      </c>
      <c r="Z389" s="139">
        <v>0</v>
      </c>
      <c r="AA389" s="139">
        <v>108716000</v>
      </c>
      <c r="AB389" s="139">
        <v>389000</v>
      </c>
      <c r="AC389" s="139">
        <v>389000</v>
      </c>
      <c r="AD389" s="139">
        <v>0</v>
      </c>
      <c r="AE389" s="139">
        <v>108328000</v>
      </c>
      <c r="AF389" s="139">
        <v>0</v>
      </c>
      <c r="AG389" s="139">
        <v>0</v>
      </c>
      <c r="AH389" s="139">
        <v>0</v>
      </c>
      <c r="AI389" s="139">
        <v>0</v>
      </c>
      <c r="AJ389" s="140" t="s">
        <v>794</v>
      </c>
      <c r="AK389" s="138">
        <v>11127004</v>
      </c>
      <c r="AL389" s="114"/>
      <c r="AM389" s="113"/>
    </row>
    <row r="390" spans="1:39" ht="15">
      <c r="A390" s="109" t="str">
        <f>INDEX('Tabel 3.1'!$C$9:$C$579,MATCH(AK390,'Tabel 3.1'!$IV$9:$IV$579,0))&amp;" - "&amp;INDEX('Tabel 3.1'!$D$9:$D$579,MATCH(AK390,'Tabel 3.1'!$IV$9:$IV$579,0))</f>
        <v>Gudme Raaschou - US High Yield</v>
      </c>
      <c r="B390" s="138">
        <v>201412</v>
      </c>
      <c r="C390" s="138">
        <v>11127</v>
      </c>
      <c r="D390" s="138">
        <v>5</v>
      </c>
      <c r="E390" s="139">
        <v>206361000</v>
      </c>
      <c r="F390" s="139">
        <v>16654000</v>
      </c>
      <c r="G390" s="139">
        <v>16654000</v>
      </c>
      <c r="H390" s="139">
        <v>0</v>
      </c>
      <c r="I390" s="139">
        <v>189698000</v>
      </c>
      <c r="J390" s="139">
        <v>0</v>
      </c>
      <c r="K390" s="139">
        <v>189698000</v>
      </c>
      <c r="L390" s="139">
        <v>0</v>
      </c>
      <c r="M390" s="139">
        <v>0</v>
      </c>
      <c r="N390" s="139">
        <v>0</v>
      </c>
      <c r="O390" s="139">
        <v>0</v>
      </c>
      <c r="P390" s="139">
        <v>0</v>
      </c>
      <c r="Q390" s="139">
        <v>0</v>
      </c>
      <c r="R390" s="139">
        <v>0</v>
      </c>
      <c r="S390" s="139">
        <v>0</v>
      </c>
      <c r="T390" s="139">
        <v>0</v>
      </c>
      <c r="U390" s="139">
        <v>0</v>
      </c>
      <c r="V390" s="139">
        <v>9000</v>
      </c>
      <c r="W390" s="139">
        <v>0</v>
      </c>
      <c r="X390" s="139">
        <v>9000</v>
      </c>
      <c r="Y390" s="139">
        <v>0</v>
      </c>
      <c r="Z390" s="139">
        <v>0</v>
      </c>
      <c r="AA390" s="139">
        <v>206361000</v>
      </c>
      <c r="AB390" s="139">
        <v>413000</v>
      </c>
      <c r="AC390" s="139">
        <v>413000</v>
      </c>
      <c r="AD390" s="139">
        <v>0</v>
      </c>
      <c r="AE390" s="139">
        <v>202920000</v>
      </c>
      <c r="AF390" s="139">
        <v>3028000</v>
      </c>
      <c r="AG390" s="139">
        <v>0</v>
      </c>
      <c r="AH390" s="139">
        <v>3028000</v>
      </c>
      <c r="AI390" s="139">
        <v>0</v>
      </c>
      <c r="AJ390" s="140" t="s">
        <v>794</v>
      </c>
      <c r="AK390" s="138">
        <v>11127005</v>
      </c>
      <c r="AL390" s="114"/>
      <c r="AM390" s="113"/>
    </row>
    <row r="391" spans="1:39" ht="15">
      <c r="A391" s="109" t="str">
        <f>INDEX('Tabel 3.1'!$C$9:$C$579,MATCH(AK391,'Tabel 3.1'!$IV$9:$IV$579,0))&amp;" - "&amp;INDEX('Tabel 3.1'!$D$9:$D$579,MATCH(AK391,'Tabel 3.1'!$IV$9:$IV$579,0))</f>
        <v>Gudme Raaschou - Danske Aktier</v>
      </c>
      <c r="B391" s="138">
        <v>201412</v>
      </c>
      <c r="C391" s="138">
        <v>11127</v>
      </c>
      <c r="D391" s="138">
        <v>6</v>
      </c>
      <c r="E391" s="139">
        <v>317238000</v>
      </c>
      <c r="F391" s="139">
        <v>7552000</v>
      </c>
      <c r="G391" s="139">
        <v>7552000</v>
      </c>
      <c r="H391" s="139">
        <v>0</v>
      </c>
      <c r="I391" s="139">
        <v>0</v>
      </c>
      <c r="J391" s="139">
        <v>0</v>
      </c>
      <c r="K391" s="139">
        <v>0</v>
      </c>
      <c r="L391" s="139">
        <v>0</v>
      </c>
      <c r="M391" s="139">
        <v>309686000</v>
      </c>
      <c r="N391" s="139">
        <v>282315000</v>
      </c>
      <c r="O391" s="139">
        <v>27371000</v>
      </c>
      <c r="P391" s="139">
        <v>0</v>
      </c>
      <c r="Q391" s="139">
        <v>0</v>
      </c>
      <c r="R391" s="139">
        <v>0</v>
      </c>
      <c r="S391" s="139">
        <v>0</v>
      </c>
      <c r="T391" s="139">
        <v>0</v>
      </c>
      <c r="U391" s="139">
        <v>0</v>
      </c>
      <c r="V391" s="139">
        <v>0</v>
      </c>
      <c r="W391" s="139">
        <v>0</v>
      </c>
      <c r="X391" s="139">
        <v>0</v>
      </c>
      <c r="Y391" s="139">
        <v>0</v>
      </c>
      <c r="Z391" s="139">
        <v>0</v>
      </c>
      <c r="AA391" s="139">
        <v>317238000</v>
      </c>
      <c r="AB391" s="139">
        <v>634000</v>
      </c>
      <c r="AC391" s="139">
        <v>634000</v>
      </c>
      <c r="AD391" s="139">
        <v>0</v>
      </c>
      <c r="AE391" s="139">
        <v>316604000</v>
      </c>
      <c r="AF391" s="139">
        <v>0</v>
      </c>
      <c r="AG391" s="139">
        <v>0</v>
      </c>
      <c r="AH391" s="139">
        <v>0</v>
      </c>
      <c r="AI391" s="139">
        <v>0</v>
      </c>
      <c r="AJ391" s="140" t="s">
        <v>794</v>
      </c>
      <c r="AK391" s="138">
        <v>11127006</v>
      </c>
      <c r="AL391" s="114"/>
      <c r="AM391" s="113"/>
    </row>
    <row r="392" spans="1:39" ht="15">
      <c r="A392" s="109" t="str">
        <f>INDEX('Tabel 3.1'!$C$9:$C$579,MATCH(AK392,'Tabel 3.1'!$IV$9:$IV$579,0))&amp;" - "&amp;INDEX('Tabel 3.1'!$D$9:$D$579,MATCH(AK392,'Tabel 3.1'!$IV$9:$IV$579,0))</f>
        <v>Gudme Raaschou - Emerging Markets Aktier</v>
      </c>
      <c r="B392" s="138">
        <v>201412</v>
      </c>
      <c r="C392" s="138">
        <v>11127</v>
      </c>
      <c r="D392" s="138">
        <v>7</v>
      </c>
      <c r="E392" s="139">
        <v>1296456000</v>
      </c>
      <c r="F392" s="139">
        <v>24054000</v>
      </c>
      <c r="G392" s="139">
        <v>24054000</v>
      </c>
      <c r="H392" s="139">
        <v>0</v>
      </c>
      <c r="I392" s="139">
        <v>0</v>
      </c>
      <c r="J392" s="139">
        <v>0</v>
      </c>
      <c r="K392" s="139">
        <v>0</v>
      </c>
      <c r="L392" s="139">
        <v>0</v>
      </c>
      <c r="M392" s="139">
        <v>1271306000</v>
      </c>
      <c r="N392" s="139">
        <v>0</v>
      </c>
      <c r="O392" s="139">
        <v>1246389000</v>
      </c>
      <c r="P392" s="139">
        <v>0</v>
      </c>
      <c r="Q392" s="139">
        <v>24917000</v>
      </c>
      <c r="R392" s="139">
        <v>0</v>
      </c>
      <c r="S392" s="139">
        <v>0</v>
      </c>
      <c r="T392" s="139">
        <v>0</v>
      </c>
      <c r="U392" s="139">
        <v>0</v>
      </c>
      <c r="V392" s="139">
        <v>0</v>
      </c>
      <c r="W392" s="139">
        <v>0</v>
      </c>
      <c r="X392" s="139">
        <v>0</v>
      </c>
      <c r="Y392" s="139">
        <v>0</v>
      </c>
      <c r="Z392" s="139">
        <v>1096000</v>
      </c>
      <c r="AA392" s="139">
        <v>1296456000</v>
      </c>
      <c r="AB392" s="139">
        <v>3149000</v>
      </c>
      <c r="AC392" s="139">
        <v>3149000</v>
      </c>
      <c r="AD392" s="139">
        <v>0</v>
      </c>
      <c r="AE392" s="139">
        <v>1293306000</v>
      </c>
      <c r="AF392" s="139">
        <v>0</v>
      </c>
      <c r="AG392" s="139">
        <v>0</v>
      </c>
      <c r="AH392" s="139">
        <v>0</v>
      </c>
      <c r="AI392" s="139">
        <v>0</v>
      </c>
      <c r="AJ392" s="140" t="s">
        <v>794</v>
      </c>
      <c r="AK392" s="138">
        <v>11127007</v>
      </c>
      <c r="AL392" s="114"/>
      <c r="AM392" s="113"/>
    </row>
    <row r="393" spans="1:39" ht="15">
      <c r="A393" s="109" t="str">
        <f>INDEX('Tabel 3.1'!$C$9:$C$579,MATCH(AK393,'Tabel 3.1'!$IV$9:$IV$579,0))&amp;" - "&amp;INDEX('Tabel 3.1'!$D$9:$D$579,MATCH(AK393,'Tabel 3.1'!$IV$9:$IV$579,0))</f>
        <v>Gudme Raaschou - Emerging Markets Debt</v>
      </c>
      <c r="B393" s="138">
        <v>201412</v>
      </c>
      <c r="C393" s="138">
        <v>11127</v>
      </c>
      <c r="D393" s="138">
        <v>8</v>
      </c>
      <c r="E393" s="139">
        <v>503562000</v>
      </c>
      <c r="F393" s="139">
        <v>10501000</v>
      </c>
      <c r="G393" s="139">
        <v>10501000</v>
      </c>
      <c r="H393" s="139">
        <v>0</v>
      </c>
      <c r="I393" s="139">
        <v>493045000</v>
      </c>
      <c r="J393" s="139">
        <v>0</v>
      </c>
      <c r="K393" s="139">
        <v>493045000</v>
      </c>
      <c r="L393" s="139">
        <v>0</v>
      </c>
      <c r="M393" s="139">
        <v>0</v>
      </c>
      <c r="N393" s="139">
        <v>0</v>
      </c>
      <c r="O393" s="139">
        <v>0</v>
      </c>
      <c r="P393" s="139">
        <v>0</v>
      </c>
      <c r="Q393" s="139">
        <v>0</v>
      </c>
      <c r="R393" s="139">
        <v>0</v>
      </c>
      <c r="S393" s="139">
        <v>0</v>
      </c>
      <c r="T393" s="139">
        <v>0</v>
      </c>
      <c r="U393" s="139">
        <v>0</v>
      </c>
      <c r="V393" s="139">
        <v>15000</v>
      </c>
      <c r="W393" s="139">
        <v>0</v>
      </c>
      <c r="X393" s="139">
        <v>15000</v>
      </c>
      <c r="Y393" s="139">
        <v>0</v>
      </c>
      <c r="Z393" s="139">
        <v>0</v>
      </c>
      <c r="AA393" s="139">
        <v>503562000</v>
      </c>
      <c r="AB393" s="139">
        <v>1893000</v>
      </c>
      <c r="AC393" s="139">
        <v>1893000</v>
      </c>
      <c r="AD393" s="139">
        <v>0</v>
      </c>
      <c r="AE393" s="139">
        <v>494308000</v>
      </c>
      <c r="AF393" s="139">
        <v>7360000</v>
      </c>
      <c r="AG393" s="139">
        <v>0</v>
      </c>
      <c r="AH393" s="139">
        <v>7360000</v>
      </c>
      <c r="AI393" s="139">
        <v>0</v>
      </c>
      <c r="AJ393" s="140" t="s">
        <v>794</v>
      </c>
      <c r="AK393" s="138">
        <v>11127008</v>
      </c>
      <c r="AL393" s="114"/>
      <c r="AM393" s="113"/>
    </row>
    <row r="394" spans="1:39" ht="15">
      <c r="A394" s="109" t="str">
        <f>INDEX('Tabel 3.1'!$C$9:$C$579,MATCH(AK394,'Tabel 3.1'!$IV$9:$IV$579,0))&amp;" - "&amp;INDEX('Tabel 3.1'!$D$9:$D$579,MATCH(AK394,'Tabel 3.1'!$IV$9:$IV$579,0))</f>
        <v>Gudme Raaschou - Classics</v>
      </c>
      <c r="B394" s="138">
        <v>201412</v>
      </c>
      <c r="C394" s="138">
        <v>11127</v>
      </c>
      <c r="D394" s="138">
        <v>9</v>
      </c>
      <c r="E394" s="139">
        <v>132680000</v>
      </c>
      <c r="F394" s="139">
        <v>4282000</v>
      </c>
      <c r="G394" s="139">
        <v>4282000</v>
      </c>
      <c r="H394" s="139">
        <v>0</v>
      </c>
      <c r="I394" s="139">
        <v>0</v>
      </c>
      <c r="J394" s="139">
        <v>0</v>
      </c>
      <c r="K394" s="139">
        <v>0</v>
      </c>
      <c r="L394" s="139">
        <v>0</v>
      </c>
      <c r="M394" s="139">
        <v>128049000</v>
      </c>
      <c r="N394" s="139">
        <v>9682000</v>
      </c>
      <c r="O394" s="139">
        <v>118367000</v>
      </c>
      <c r="P394" s="139">
        <v>0</v>
      </c>
      <c r="Q394" s="139">
        <v>0</v>
      </c>
      <c r="R394" s="139">
        <v>0</v>
      </c>
      <c r="S394" s="139">
        <v>0</v>
      </c>
      <c r="T394" s="139">
        <v>0</v>
      </c>
      <c r="U394" s="139">
        <v>0</v>
      </c>
      <c r="V394" s="139">
        <v>0</v>
      </c>
      <c r="W394" s="139">
        <v>0</v>
      </c>
      <c r="X394" s="139">
        <v>0</v>
      </c>
      <c r="Y394" s="139">
        <v>0</v>
      </c>
      <c r="Z394" s="139">
        <v>348000</v>
      </c>
      <c r="AA394" s="139">
        <v>132680000</v>
      </c>
      <c r="AB394" s="139">
        <v>471000</v>
      </c>
      <c r="AC394" s="139">
        <v>471000</v>
      </c>
      <c r="AD394" s="139">
        <v>0</v>
      </c>
      <c r="AE394" s="139">
        <v>132209000</v>
      </c>
      <c r="AF394" s="139">
        <v>0</v>
      </c>
      <c r="AG394" s="139">
        <v>0</v>
      </c>
      <c r="AH394" s="139">
        <v>0</v>
      </c>
      <c r="AI394" s="139">
        <v>0</v>
      </c>
      <c r="AJ394" s="140" t="s">
        <v>794</v>
      </c>
      <c r="AK394" s="138">
        <v>11127009</v>
      </c>
      <c r="AL394" s="114"/>
      <c r="AM394" s="113"/>
    </row>
    <row r="395" spans="1:39" ht="15">
      <c r="A395" s="109" t="str">
        <f>INDEX('Tabel 3.1'!$C$9:$C$579,MATCH(AK395,'Tabel 3.1'!$IV$9:$IV$579,0))&amp;" - "&amp;INDEX('Tabel 3.1'!$D$9:$D$579,MATCH(AK395,'Tabel 3.1'!$IV$9:$IV$579,0))</f>
        <v>AL Invest Obligationspleje - AL Invest Obligationspleje</v>
      </c>
      <c r="B395" s="138">
        <v>201412</v>
      </c>
      <c r="C395" s="138">
        <v>11129</v>
      </c>
      <c r="D395" s="138">
        <v>1</v>
      </c>
      <c r="E395" s="139">
        <v>1360538000</v>
      </c>
      <c r="F395" s="139">
        <v>10242000</v>
      </c>
      <c r="G395" s="139">
        <v>10242000</v>
      </c>
      <c r="H395" s="139">
        <v>0</v>
      </c>
      <c r="I395" s="139">
        <v>1350295000</v>
      </c>
      <c r="J395" s="139">
        <v>1350295000</v>
      </c>
      <c r="K395" s="139">
        <v>0</v>
      </c>
      <c r="L395" s="139">
        <v>0</v>
      </c>
      <c r="M395" s="139">
        <v>0</v>
      </c>
      <c r="N395" s="139">
        <v>0</v>
      </c>
      <c r="O395" s="139">
        <v>0</v>
      </c>
      <c r="P395" s="139">
        <v>0</v>
      </c>
      <c r="Q395" s="139">
        <v>0</v>
      </c>
      <c r="R395" s="139">
        <v>0</v>
      </c>
      <c r="S395" s="139">
        <v>0</v>
      </c>
      <c r="T395" s="139">
        <v>0</v>
      </c>
      <c r="U395" s="139">
        <v>0</v>
      </c>
      <c r="V395" s="139">
        <v>0</v>
      </c>
      <c r="W395" s="139">
        <v>0</v>
      </c>
      <c r="X395" s="139">
        <v>0</v>
      </c>
      <c r="Y395" s="139">
        <v>0</v>
      </c>
      <c r="Z395" s="139">
        <v>1000</v>
      </c>
      <c r="AA395" s="139">
        <v>1360538000</v>
      </c>
      <c r="AB395" s="139">
        <v>242000</v>
      </c>
      <c r="AC395" s="139">
        <v>242000</v>
      </c>
      <c r="AD395" s="139">
        <v>0</v>
      </c>
      <c r="AE395" s="139">
        <v>1360047000</v>
      </c>
      <c r="AF395" s="139">
        <v>0</v>
      </c>
      <c r="AG395" s="139">
        <v>0</v>
      </c>
      <c r="AH395" s="139">
        <v>0</v>
      </c>
      <c r="AI395" s="139">
        <v>250000</v>
      </c>
      <c r="AJ395" s="140" t="s">
        <v>794</v>
      </c>
      <c r="AK395" s="138">
        <v>11129001</v>
      </c>
      <c r="AL395" s="114"/>
      <c r="AM395" s="113"/>
    </row>
    <row r="396" spans="1:39" ht="15">
      <c r="A396" s="109" t="str">
        <f>INDEX('Tabel 3.1'!$C$9:$C$579,MATCH(AK396,'Tabel 3.1'!$IV$9:$IV$579,0))&amp;" - "&amp;INDEX('Tabel 3.1'!$D$9:$D$579,MATCH(AK396,'Tabel 3.1'!$IV$9:$IV$579,0))</f>
        <v>Fundamental Invest - Stock Pick</v>
      </c>
      <c r="B396" s="138">
        <v>201412</v>
      </c>
      <c r="C396" s="138">
        <v>11130</v>
      </c>
      <c r="D396" s="138">
        <v>5</v>
      </c>
      <c r="E396" s="139">
        <v>331963000</v>
      </c>
      <c r="F396" s="139">
        <v>33427000</v>
      </c>
      <c r="G396" s="139">
        <v>33427000</v>
      </c>
      <c r="H396" s="139">
        <v>0</v>
      </c>
      <c r="I396" s="139">
        <v>0</v>
      </c>
      <c r="J396" s="139">
        <v>0</v>
      </c>
      <c r="K396" s="139">
        <v>0</v>
      </c>
      <c r="L396" s="139">
        <v>0</v>
      </c>
      <c r="M396" s="139">
        <v>298536000</v>
      </c>
      <c r="N396" s="139">
        <v>298536000</v>
      </c>
      <c r="O396" s="139">
        <v>0</v>
      </c>
      <c r="P396" s="139">
        <v>0</v>
      </c>
      <c r="Q396" s="139">
        <v>0</v>
      </c>
      <c r="R396" s="139">
        <v>0</v>
      </c>
      <c r="S396" s="139">
        <v>0</v>
      </c>
      <c r="T396" s="139">
        <v>0</v>
      </c>
      <c r="U396" s="139">
        <v>0</v>
      </c>
      <c r="V396" s="139">
        <v>0</v>
      </c>
      <c r="W396" s="139">
        <v>0</v>
      </c>
      <c r="X396" s="139">
        <v>0</v>
      </c>
      <c r="Y396" s="139">
        <v>0</v>
      </c>
      <c r="Z396" s="139">
        <v>0</v>
      </c>
      <c r="AA396" s="139">
        <v>331963000</v>
      </c>
      <c r="AB396" s="139">
        <v>1212000</v>
      </c>
      <c r="AC396" s="139">
        <v>1212000</v>
      </c>
      <c r="AD396" s="139">
        <v>0</v>
      </c>
      <c r="AE396" s="139">
        <v>330751000</v>
      </c>
      <c r="AF396" s="139">
        <v>0</v>
      </c>
      <c r="AG396" s="139">
        <v>0</v>
      </c>
      <c r="AH396" s="139">
        <v>0</v>
      </c>
      <c r="AI396" s="139">
        <v>0</v>
      </c>
      <c r="AJ396" s="140" t="s">
        <v>794</v>
      </c>
      <c r="AK396" s="138">
        <v>11130005</v>
      </c>
      <c r="AL396" s="114"/>
      <c r="AM396" s="113"/>
    </row>
    <row r="397" spans="1:39" ht="15">
      <c r="A397" s="109" t="str">
        <f>INDEX('Tabel 3.1'!$C$9:$C$579,MATCH(AK397,'Tabel 3.1'!$IV$9:$IV$579,0))&amp;" - "&amp;INDEX('Tabel 3.1'!$D$9:$D$579,MATCH(AK397,'Tabel 3.1'!$IV$9:$IV$579,0))</f>
        <v>Fundamental Invest - Stock Pick II Akkumulerende</v>
      </c>
      <c r="B397" s="138">
        <v>201412</v>
      </c>
      <c r="C397" s="138">
        <v>11130</v>
      </c>
      <c r="D397" s="138">
        <v>6</v>
      </c>
      <c r="E397" s="139">
        <v>125472000</v>
      </c>
      <c r="F397" s="139">
        <v>12064000</v>
      </c>
      <c r="G397" s="139">
        <v>12064000</v>
      </c>
      <c r="H397" s="139">
        <v>0</v>
      </c>
      <c r="I397" s="139">
        <v>0</v>
      </c>
      <c r="J397" s="139">
        <v>0</v>
      </c>
      <c r="K397" s="139">
        <v>0</v>
      </c>
      <c r="L397" s="139">
        <v>0</v>
      </c>
      <c r="M397" s="139">
        <v>113408000</v>
      </c>
      <c r="N397" s="139">
        <v>113408000</v>
      </c>
      <c r="O397" s="139">
        <v>0</v>
      </c>
      <c r="P397" s="139">
        <v>0</v>
      </c>
      <c r="Q397" s="139">
        <v>0</v>
      </c>
      <c r="R397" s="139">
        <v>0</v>
      </c>
      <c r="S397" s="139">
        <v>0</v>
      </c>
      <c r="T397" s="139">
        <v>0</v>
      </c>
      <c r="U397" s="139">
        <v>0</v>
      </c>
      <c r="V397" s="139">
        <v>0</v>
      </c>
      <c r="W397" s="139">
        <v>0</v>
      </c>
      <c r="X397" s="139">
        <v>0</v>
      </c>
      <c r="Y397" s="139">
        <v>0</v>
      </c>
      <c r="Z397" s="139">
        <v>0</v>
      </c>
      <c r="AA397" s="139">
        <v>125472000</v>
      </c>
      <c r="AB397" s="139">
        <v>452000</v>
      </c>
      <c r="AC397" s="139">
        <v>452000</v>
      </c>
      <c r="AD397" s="139">
        <v>0</v>
      </c>
      <c r="AE397" s="139">
        <v>125020000</v>
      </c>
      <c r="AF397" s="139">
        <v>0</v>
      </c>
      <c r="AG397" s="139">
        <v>0</v>
      </c>
      <c r="AH397" s="139">
        <v>0</v>
      </c>
      <c r="AI397" s="139">
        <v>0</v>
      </c>
      <c r="AJ397" s="140" t="s">
        <v>794</v>
      </c>
      <c r="AK397" s="138">
        <v>11130006</v>
      </c>
      <c r="AL397" s="114"/>
      <c r="AM397" s="113"/>
    </row>
    <row r="398" spans="1:39" ht="15">
      <c r="A398" s="109" t="str">
        <f>INDEX('Tabel 3.1'!$C$9:$C$579,MATCH(AK398,'Tabel 3.1'!$IV$9:$IV$579,0))&amp;" - "&amp;INDEX('Tabel 3.1'!$D$9:$D$579,MATCH(AK398,'Tabel 3.1'!$IV$9:$IV$579,0))</f>
        <v>Indeks - Global</v>
      </c>
      <c r="B398" s="138">
        <v>201412</v>
      </c>
      <c r="C398" s="138">
        <v>11135</v>
      </c>
      <c r="D398" s="138">
        <v>1</v>
      </c>
      <c r="E398" s="139">
        <v>757057000</v>
      </c>
      <c r="F398" s="139">
        <v>1447000</v>
      </c>
      <c r="G398" s="139">
        <v>1447000</v>
      </c>
      <c r="H398" s="139">
        <v>0</v>
      </c>
      <c r="I398" s="139">
        <v>0</v>
      </c>
      <c r="J398" s="139">
        <v>0</v>
      </c>
      <c r="K398" s="139">
        <v>0</v>
      </c>
      <c r="L398" s="139">
        <v>0</v>
      </c>
      <c r="M398" s="139">
        <v>753075000</v>
      </c>
      <c r="N398" s="139">
        <v>7543000</v>
      </c>
      <c r="O398" s="139">
        <v>745532000</v>
      </c>
      <c r="P398" s="139">
        <v>0</v>
      </c>
      <c r="Q398" s="139">
        <v>0</v>
      </c>
      <c r="R398" s="139">
        <v>0</v>
      </c>
      <c r="S398" s="139">
        <v>0</v>
      </c>
      <c r="T398" s="139">
        <v>0</v>
      </c>
      <c r="U398" s="139">
        <v>0</v>
      </c>
      <c r="V398" s="139">
        <v>0</v>
      </c>
      <c r="W398" s="139">
        <v>0</v>
      </c>
      <c r="X398" s="139">
        <v>0</v>
      </c>
      <c r="Y398" s="139"/>
      <c r="Z398" s="139">
        <v>2535000</v>
      </c>
      <c r="AA398" s="139">
        <v>757057000</v>
      </c>
      <c r="AB398" s="139">
        <v>0</v>
      </c>
      <c r="AC398" s="139">
        <v>0</v>
      </c>
      <c r="AD398" s="139">
        <v>0</v>
      </c>
      <c r="AE398" s="139">
        <v>756306000</v>
      </c>
      <c r="AF398" s="139">
        <v>0</v>
      </c>
      <c r="AG398" s="139">
        <v>0</v>
      </c>
      <c r="AH398" s="139">
        <v>0</v>
      </c>
      <c r="AI398" s="139">
        <v>751000</v>
      </c>
      <c r="AJ398" s="140" t="s">
        <v>794</v>
      </c>
      <c r="AK398" s="138">
        <v>11135001</v>
      </c>
      <c r="AL398" s="114"/>
      <c r="AM398" s="113"/>
    </row>
    <row r="399" spans="1:39" ht="15">
      <c r="A399" s="109" t="str">
        <f>INDEX('Tabel 3.1'!$C$9:$C$579,MATCH(AK399,'Tabel 3.1'!$IV$9:$IV$579,0))&amp;" - "&amp;INDEX('Tabel 3.1'!$D$9:$D$579,MATCH(AK399,'Tabel 3.1'!$IV$9:$IV$579,0))</f>
        <v>BankInvest - Udenlandske Obligationer</v>
      </c>
      <c r="B399" s="138">
        <v>201412</v>
      </c>
      <c r="C399" s="138">
        <v>11138</v>
      </c>
      <c r="D399" s="138">
        <v>3</v>
      </c>
      <c r="E399" s="139">
        <v>1513011000</v>
      </c>
      <c r="F399" s="139">
        <v>47945000</v>
      </c>
      <c r="G399" s="139">
        <v>47915000</v>
      </c>
      <c r="H399" s="139">
        <v>30000</v>
      </c>
      <c r="I399" s="139">
        <v>1461948000</v>
      </c>
      <c r="J399" s="139">
        <v>127931000</v>
      </c>
      <c r="K399" s="139">
        <v>1334017000</v>
      </c>
      <c r="L399" s="139">
        <v>0</v>
      </c>
      <c r="M399" s="139">
        <v>0</v>
      </c>
      <c r="N399" s="139">
        <v>0</v>
      </c>
      <c r="O399" s="139">
        <v>0</v>
      </c>
      <c r="P399" s="139">
        <v>0</v>
      </c>
      <c r="Q399" s="139">
        <v>0</v>
      </c>
      <c r="R399" s="139">
        <v>0</v>
      </c>
      <c r="S399" s="139">
        <v>0</v>
      </c>
      <c r="T399" s="139">
        <v>0</v>
      </c>
      <c r="U399" s="139">
        <v>0</v>
      </c>
      <c r="V399" s="139">
        <v>303000</v>
      </c>
      <c r="W399" s="139">
        <v>0</v>
      </c>
      <c r="X399" s="139">
        <v>303000</v>
      </c>
      <c r="Y399" s="139">
        <v>0</v>
      </c>
      <c r="Z399" s="139">
        <v>2815000</v>
      </c>
      <c r="AA399" s="139">
        <v>1513011000</v>
      </c>
      <c r="AB399" s="139">
        <v>1874000</v>
      </c>
      <c r="AC399" s="139">
        <v>1874000</v>
      </c>
      <c r="AD399" s="139">
        <v>0</v>
      </c>
      <c r="AE399" s="139">
        <v>1473254000</v>
      </c>
      <c r="AF399" s="139">
        <v>28651000</v>
      </c>
      <c r="AG399" s="139">
        <v>0</v>
      </c>
      <c r="AH399" s="139">
        <v>28651000</v>
      </c>
      <c r="AI399" s="139">
        <v>9232000</v>
      </c>
      <c r="AJ399" s="140" t="s">
        <v>794</v>
      </c>
      <c r="AK399" s="138">
        <v>11138003</v>
      </c>
      <c r="AL399" s="114"/>
      <c r="AM399" s="113"/>
    </row>
    <row r="400" spans="1:39" ht="15">
      <c r="A400" s="109" t="str">
        <f>INDEX('Tabel 3.1'!$C$9:$C$579,MATCH(AK400,'Tabel 3.1'!$IV$9:$IV$579,0))&amp;" - "&amp;INDEX('Tabel 3.1'!$D$9:$D$579,MATCH(AK400,'Tabel 3.1'!$IV$9:$IV$579,0))</f>
        <v>BankInvest - Latinamerika</v>
      </c>
      <c r="B400" s="138">
        <v>201412</v>
      </c>
      <c r="C400" s="138">
        <v>11138</v>
      </c>
      <c r="D400" s="138">
        <v>4</v>
      </c>
      <c r="E400" s="139">
        <v>321366000</v>
      </c>
      <c r="F400" s="139">
        <v>5742000</v>
      </c>
      <c r="G400" s="139">
        <v>5712000</v>
      </c>
      <c r="H400" s="139">
        <v>30000</v>
      </c>
      <c r="I400" s="139">
        <v>0</v>
      </c>
      <c r="J400" s="139">
        <v>0</v>
      </c>
      <c r="K400" s="139">
        <v>0</v>
      </c>
      <c r="L400" s="139">
        <v>0</v>
      </c>
      <c r="M400" s="139">
        <v>314917000</v>
      </c>
      <c r="N400" s="139">
        <v>0</v>
      </c>
      <c r="O400" s="139">
        <v>314917000</v>
      </c>
      <c r="P400" s="139">
        <v>0</v>
      </c>
      <c r="Q400" s="139">
        <v>0</v>
      </c>
      <c r="R400" s="139">
        <v>0</v>
      </c>
      <c r="S400" s="139">
        <v>0</v>
      </c>
      <c r="T400" s="139">
        <v>0</v>
      </c>
      <c r="U400" s="139">
        <v>0</v>
      </c>
      <c r="V400" s="139">
        <v>0</v>
      </c>
      <c r="W400" s="139">
        <v>0</v>
      </c>
      <c r="X400" s="139">
        <v>0</v>
      </c>
      <c r="Y400" s="139">
        <v>0</v>
      </c>
      <c r="Z400" s="139">
        <v>706000</v>
      </c>
      <c r="AA400" s="139">
        <v>321366000</v>
      </c>
      <c r="AB400" s="139">
        <v>98000</v>
      </c>
      <c r="AC400" s="139">
        <v>98000</v>
      </c>
      <c r="AD400" s="139">
        <v>0</v>
      </c>
      <c r="AE400" s="139">
        <v>320723000</v>
      </c>
      <c r="AF400" s="139">
        <v>0</v>
      </c>
      <c r="AG400" s="139">
        <v>0</v>
      </c>
      <c r="AH400" s="139">
        <v>0</v>
      </c>
      <c r="AI400" s="139">
        <v>545000</v>
      </c>
      <c r="AJ400" s="140" t="s">
        <v>794</v>
      </c>
      <c r="AK400" s="138">
        <v>11138004</v>
      </c>
      <c r="AL400" s="114"/>
      <c r="AM400" s="113"/>
    </row>
    <row r="401" spans="1:39" ht="15">
      <c r="A401" s="109" t="str">
        <f>INDEX('Tabel 3.1'!$C$9:$C$579,MATCH(AK401,'Tabel 3.1'!$IV$9:$IV$579,0))&amp;" - "&amp;INDEX('Tabel 3.1'!$D$9:$D$579,MATCH(AK401,'Tabel 3.1'!$IV$9:$IV$579,0))</f>
        <v>BankInvest - Korte Danske Obligationer</v>
      </c>
      <c r="B401" s="138">
        <v>201412</v>
      </c>
      <c r="C401" s="138">
        <v>11138</v>
      </c>
      <c r="D401" s="138">
        <v>6</v>
      </c>
      <c r="E401" s="139">
        <v>7888466000</v>
      </c>
      <c r="F401" s="139">
        <v>64289000</v>
      </c>
      <c r="G401" s="139">
        <v>64259000</v>
      </c>
      <c r="H401" s="139">
        <v>30000</v>
      </c>
      <c r="I401" s="139">
        <v>7672993000</v>
      </c>
      <c r="J401" s="139">
        <v>7672993000</v>
      </c>
      <c r="K401" s="139">
        <v>0</v>
      </c>
      <c r="L401" s="139">
        <v>0</v>
      </c>
      <c r="M401" s="139">
        <v>0</v>
      </c>
      <c r="N401" s="139">
        <v>0</v>
      </c>
      <c r="O401" s="139">
        <v>0</v>
      </c>
      <c r="P401" s="139">
        <v>0</v>
      </c>
      <c r="Q401" s="139">
        <v>0</v>
      </c>
      <c r="R401" s="139">
        <v>0</v>
      </c>
      <c r="S401" s="139">
        <v>0</v>
      </c>
      <c r="T401" s="139">
        <v>0</v>
      </c>
      <c r="U401" s="139">
        <v>0</v>
      </c>
      <c r="V401" s="139">
        <v>0</v>
      </c>
      <c r="W401" s="139">
        <v>0</v>
      </c>
      <c r="X401" s="139">
        <v>0</v>
      </c>
      <c r="Y401" s="139">
        <v>0</v>
      </c>
      <c r="Z401" s="139">
        <v>151183000</v>
      </c>
      <c r="AA401" s="139">
        <v>7888466000</v>
      </c>
      <c r="AB401" s="139">
        <v>1243000</v>
      </c>
      <c r="AC401" s="139">
        <v>1243000</v>
      </c>
      <c r="AD401" s="139">
        <v>0</v>
      </c>
      <c r="AE401" s="139">
        <v>7391911000</v>
      </c>
      <c r="AF401" s="139">
        <v>0</v>
      </c>
      <c r="AG401" s="139">
        <v>0</v>
      </c>
      <c r="AH401" s="139">
        <v>0</v>
      </c>
      <c r="AI401" s="139">
        <v>495311000</v>
      </c>
      <c r="AJ401" s="140" t="s">
        <v>794</v>
      </c>
      <c r="AK401" s="138">
        <v>11138006</v>
      </c>
      <c r="AL401" s="114"/>
      <c r="AM401" s="113"/>
    </row>
    <row r="402" spans="1:39" ht="15">
      <c r="A402" s="109" t="str">
        <f>INDEX('Tabel 3.1'!$C$9:$C$579,MATCH(AK402,'Tabel 3.1'!$IV$9:$IV$579,0))&amp;" - "&amp;INDEX('Tabel 3.1'!$D$9:$D$579,MATCH(AK402,'Tabel 3.1'!$IV$9:$IV$579,0))</f>
        <v>BankInvest - Højrentelande</v>
      </c>
      <c r="B402" s="138">
        <v>201412</v>
      </c>
      <c r="C402" s="138">
        <v>11138</v>
      </c>
      <c r="D402" s="138">
        <v>7</v>
      </c>
      <c r="E402" s="139">
        <v>4914320000</v>
      </c>
      <c r="F402" s="139">
        <v>79028000</v>
      </c>
      <c r="G402" s="139">
        <v>78998000</v>
      </c>
      <c r="H402" s="139">
        <v>30000</v>
      </c>
      <c r="I402" s="139">
        <v>4831612000</v>
      </c>
      <c r="J402" s="139">
        <v>0</v>
      </c>
      <c r="K402" s="139">
        <v>4551799000</v>
      </c>
      <c r="L402" s="139">
        <v>279812000</v>
      </c>
      <c r="M402" s="139">
        <v>0</v>
      </c>
      <c r="N402" s="139">
        <v>0</v>
      </c>
      <c r="O402" s="139">
        <v>0</v>
      </c>
      <c r="P402" s="139">
        <v>0</v>
      </c>
      <c r="Q402" s="139">
        <v>0</v>
      </c>
      <c r="R402" s="139">
        <v>0</v>
      </c>
      <c r="S402" s="139">
        <v>0</v>
      </c>
      <c r="T402" s="139">
        <v>0</v>
      </c>
      <c r="U402" s="139">
        <v>0</v>
      </c>
      <c r="V402" s="139">
        <v>3483000</v>
      </c>
      <c r="W402" s="139">
        <v>0</v>
      </c>
      <c r="X402" s="139">
        <v>3483000</v>
      </c>
      <c r="Y402" s="139">
        <v>0</v>
      </c>
      <c r="Z402" s="139">
        <v>198000</v>
      </c>
      <c r="AA402" s="139">
        <v>4914320000</v>
      </c>
      <c r="AB402" s="139">
        <v>1104000</v>
      </c>
      <c r="AC402" s="139">
        <v>1104000</v>
      </c>
      <c r="AD402" s="139">
        <v>0</v>
      </c>
      <c r="AE402" s="139">
        <v>4785090000</v>
      </c>
      <c r="AF402" s="139">
        <v>121105000</v>
      </c>
      <c r="AG402" s="139">
        <v>0</v>
      </c>
      <c r="AH402" s="139">
        <v>121105000</v>
      </c>
      <c r="AI402" s="139">
        <v>7020000</v>
      </c>
      <c r="AJ402" s="140" t="s">
        <v>794</v>
      </c>
      <c r="AK402" s="138">
        <v>11138007</v>
      </c>
      <c r="AL402" s="114"/>
      <c r="AM402" s="113"/>
    </row>
    <row r="403" spans="1:39" ht="15">
      <c r="A403" s="109" t="str">
        <f>INDEX('Tabel 3.1'!$C$9:$C$579,MATCH(AK403,'Tabel 3.1'!$IV$9:$IV$579,0))&amp;" - "&amp;INDEX('Tabel 3.1'!$D$9:$D$579,MATCH(AK403,'Tabel 3.1'!$IV$9:$IV$579,0))</f>
        <v>BankInvest - Asien</v>
      </c>
      <c r="B403" s="138">
        <v>201412</v>
      </c>
      <c r="C403" s="138">
        <v>11138</v>
      </c>
      <c r="D403" s="138">
        <v>12</v>
      </c>
      <c r="E403" s="139">
        <v>1278990000</v>
      </c>
      <c r="F403" s="139">
        <v>9639000</v>
      </c>
      <c r="G403" s="139">
        <v>9609000</v>
      </c>
      <c r="H403" s="139">
        <v>30000</v>
      </c>
      <c r="I403" s="139">
        <v>0</v>
      </c>
      <c r="J403" s="139">
        <v>0</v>
      </c>
      <c r="K403" s="139">
        <v>0</v>
      </c>
      <c r="L403" s="139">
        <v>0</v>
      </c>
      <c r="M403" s="139">
        <v>1266886000</v>
      </c>
      <c r="N403" s="139">
        <v>0</v>
      </c>
      <c r="O403" s="139">
        <v>1266886000</v>
      </c>
      <c r="P403" s="139">
        <v>0</v>
      </c>
      <c r="Q403" s="139">
        <v>0</v>
      </c>
      <c r="R403" s="139">
        <v>0</v>
      </c>
      <c r="S403" s="139">
        <v>0</v>
      </c>
      <c r="T403" s="139">
        <v>0</v>
      </c>
      <c r="U403" s="139">
        <v>0</v>
      </c>
      <c r="V403" s="139">
        <v>0</v>
      </c>
      <c r="W403" s="139">
        <v>0</v>
      </c>
      <c r="X403" s="139">
        <v>0</v>
      </c>
      <c r="Y403" s="139">
        <v>0</v>
      </c>
      <c r="Z403" s="139">
        <v>2466000</v>
      </c>
      <c r="AA403" s="139">
        <v>1278990000</v>
      </c>
      <c r="AB403" s="139">
        <v>608000</v>
      </c>
      <c r="AC403" s="139">
        <v>608000</v>
      </c>
      <c r="AD403" s="139">
        <v>0</v>
      </c>
      <c r="AE403" s="139">
        <v>1277208000</v>
      </c>
      <c r="AF403" s="139">
        <v>0</v>
      </c>
      <c r="AG403" s="139">
        <v>0</v>
      </c>
      <c r="AH403" s="139">
        <v>0</v>
      </c>
      <c r="AI403" s="139">
        <v>1175000</v>
      </c>
      <c r="AJ403" s="140" t="s">
        <v>794</v>
      </c>
      <c r="AK403" s="138">
        <v>11138012</v>
      </c>
      <c r="AL403" s="114"/>
      <c r="AM403" s="113"/>
    </row>
    <row r="404" spans="1:39" ht="15">
      <c r="A404" s="109" t="str">
        <f>INDEX('Tabel 3.1'!$C$9:$C$579,MATCH(AK404,'Tabel 3.1'!$IV$9:$IV$579,0))&amp;" - "&amp;INDEX('Tabel 3.1'!$D$9:$D$579,MATCH(AK404,'Tabel 3.1'!$IV$9:$IV$579,0))</f>
        <v>BankInvest - Danmark</v>
      </c>
      <c r="B404" s="138">
        <v>201412</v>
      </c>
      <c r="C404" s="138">
        <v>11138</v>
      </c>
      <c r="D404" s="138">
        <v>18</v>
      </c>
      <c r="E404" s="139">
        <v>2510276000</v>
      </c>
      <c r="F404" s="139">
        <v>24120000</v>
      </c>
      <c r="G404" s="139">
        <v>24090000</v>
      </c>
      <c r="H404" s="139">
        <v>30000</v>
      </c>
      <c r="I404" s="139">
        <v>0</v>
      </c>
      <c r="J404" s="139">
        <v>0</v>
      </c>
      <c r="K404" s="139">
        <v>0</v>
      </c>
      <c r="L404" s="139">
        <v>0</v>
      </c>
      <c r="M404" s="139">
        <v>2484798000</v>
      </c>
      <c r="N404" s="139">
        <v>2384255000</v>
      </c>
      <c r="O404" s="139">
        <v>100544000</v>
      </c>
      <c r="P404" s="139">
        <v>0</v>
      </c>
      <c r="Q404" s="139">
        <v>0</v>
      </c>
      <c r="R404" s="139">
        <v>0</v>
      </c>
      <c r="S404" s="139">
        <v>0</v>
      </c>
      <c r="T404" s="139">
        <v>0</v>
      </c>
      <c r="U404" s="139">
        <v>0</v>
      </c>
      <c r="V404" s="139">
        <v>0</v>
      </c>
      <c r="W404" s="139">
        <v>0</v>
      </c>
      <c r="X404" s="139">
        <v>0</v>
      </c>
      <c r="Y404" s="139">
        <v>0</v>
      </c>
      <c r="Z404" s="139">
        <v>1359000</v>
      </c>
      <c r="AA404" s="139">
        <v>2510276000</v>
      </c>
      <c r="AB404" s="139">
        <v>263000</v>
      </c>
      <c r="AC404" s="139">
        <v>263000</v>
      </c>
      <c r="AD404" s="139">
        <v>0</v>
      </c>
      <c r="AE404" s="139">
        <v>2509864000</v>
      </c>
      <c r="AF404" s="139">
        <v>0</v>
      </c>
      <c r="AG404" s="139">
        <v>0</v>
      </c>
      <c r="AH404" s="139">
        <v>0</v>
      </c>
      <c r="AI404" s="139">
        <v>149000</v>
      </c>
      <c r="AJ404" s="140" t="s">
        <v>794</v>
      </c>
      <c r="AK404" s="138">
        <v>11138018</v>
      </c>
      <c r="AL404" s="114"/>
      <c r="AM404" s="113"/>
    </row>
    <row r="405" spans="1:39" ht="15">
      <c r="A405" s="109" t="str">
        <f>INDEX('Tabel 3.1'!$C$9:$C$579,MATCH(AK405,'Tabel 3.1'!$IV$9:$IV$579,0))&amp;" - "&amp;INDEX('Tabel 3.1'!$D$9:$D$579,MATCH(AK405,'Tabel 3.1'!$IV$9:$IV$579,0))</f>
        <v>BankInvest - New Emerging Markets Aktier</v>
      </c>
      <c r="B405" s="138">
        <v>201412</v>
      </c>
      <c r="C405" s="138">
        <v>11138</v>
      </c>
      <c r="D405" s="138">
        <v>25</v>
      </c>
      <c r="E405" s="139">
        <v>1771763000</v>
      </c>
      <c r="F405" s="139">
        <v>60720000</v>
      </c>
      <c r="G405" s="139">
        <v>60690000</v>
      </c>
      <c r="H405" s="139">
        <v>30000</v>
      </c>
      <c r="I405" s="139">
        <v>602000</v>
      </c>
      <c r="J405" s="139">
        <v>0</v>
      </c>
      <c r="K405" s="139">
        <v>0</v>
      </c>
      <c r="L405" s="139">
        <v>602000</v>
      </c>
      <c r="M405" s="139">
        <v>1709099000</v>
      </c>
      <c r="N405" s="139">
        <v>0</v>
      </c>
      <c r="O405" s="139">
        <v>1709099000</v>
      </c>
      <c r="P405" s="139">
        <v>0</v>
      </c>
      <c r="Q405" s="139">
        <v>0</v>
      </c>
      <c r="R405" s="139">
        <v>0</v>
      </c>
      <c r="S405" s="139">
        <v>0</v>
      </c>
      <c r="T405" s="139">
        <v>0</v>
      </c>
      <c r="U405" s="139">
        <v>0</v>
      </c>
      <c r="V405" s="139">
        <v>0</v>
      </c>
      <c r="W405" s="139">
        <v>0</v>
      </c>
      <c r="X405" s="139">
        <v>0</v>
      </c>
      <c r="Y405" s="139">
        <v>0</v>
      </c>
      <c r="Z405" s="139">
        <v>1342000</v>
      </c>
      <c r="AA405" s="139">
        <v>1771763000</v>
      </c>
      <c r="AB405" s="139">
        <v>1863000</v>
      </c>
      <c r="AC405" s="139">
        <v>1863000</v>
      </c>
      <c r="AD405" s="139">
        <v>0</v>
      </c>
      <c r="AE405" s="139">
        <v>1766256000</v>
      </c>
      <c r="AF405" s="139">
        <v>0</v>
      </c>
      <c r="AG405" s="139">
        <v>0</v>
      </c>
      <c r="AH405" s="139">
        <v>0</v>
      </c>
      <c r="AI405" s="139">
        <v>3644000</v>
      </c>
      <c r="AJ405" s="140" t="s">
        <v>794</v>
      </c>
      <c r="AK405" s="138">
        <v>11138025</v>
      </c>
      <c r="AL405" s="114"/>
      <c r="AM405" s="113"/>
    </row>
    <row r="406" spans="1:39" ht="15">
      <c r="A406" s="109" t="str">
        <f>INDEX('Tabel 3.1'!$C$9:$C$579,MATCH(AK406,'Tabel 3.1'!$IV$9:$IV$579,0))&amp;" - "&amp;INDEX('Tabel 3.1'!$D$9:$D$579,MATCH(AK406,'Tabel 3.1'!$IV$9:$IV$579,0))</f>
        <v>BankInvest - Korte Danske Obligationer Akkumulerende</v>
      </c>
      <c r="B406" s="138">
        <v>201412</v>
      </c>
      <c r="C406" s="138">
        <v>11138</v>
      </c>
      <c r="D406" s="138">
        <v>26</v>
      </c>
      <c r="E406" s="139">
        <v>454303000</v>
      </c>
      <c r="F406" s="139">
        <v>350000</v>
      </c>
      <c r="G406" s="139">
        <v>320000</v>
      </c>
      <c r="H406" s="139">
        <v>30000</v>
      </c>
      <c r="I406" s="139">
        <v>448913000</v>
      </c>
      <c r="J406" s="139">
        <v>448913000</v>
      </c>
      <c r="K406" s="139">
        <v>0</v>
      </c>
      <c r="L406" s="139">
        <v>0</v>
      </c>
      <c r="M406" s="139">
        <v>0</v>
      </c>
      <c r="N406" s="139">
        <v>0</v>
      </c>
      <c r="O406" s="139">
        <v>0</v>
      </c>
      <c r="P406" s="139">
        <v>0</v>
      </c>
      <c r="Q406" s="139">
        <v>0</v>
      </c>
      <c r="R406" s="139">
        <v>0</v>
      </c>
      <c r="S406" s="139">
        <v>0</v>
      </c>
      <c r="T406" s="139">
        <v>0</v>
      </c>
      <c r="U406" s="139">
        <v>0</v>
      </c>
      <c r="V406" s="139">
        <v>0</v>
      </c>
      <c r="W406" s="139">
        <v>0</v>
      </c>
      <c r="X406" s="139">
        <v>0</v>
      </c>
      <c r="Y406" s="139">
        <v>0</v>
      </c>
      <c r="Z406" s="139">
        <v>5040000</v>
      </c>
      <c r="AA406" s="139">
        <v>454303000</v>
      </c>
      <c r="AB406" s="139">
        <v>59000</v>
      </c>
      <c r="AC406" s="139">
        <v>59000</v>
      </c>
      <c r="AD406" s="139">
        <v>0</v>
      </c>
      <c r="AE406" s="139">
        <v>433293000</v>
      </c>
      <c r="AF406" s="139">
        <v>0</v>
      </c>
      <c r="AG406" s="139">
        <v>0</v>
      </c>
      <c r="AH406" s="139">
        <v>0</v>
      </c>
      <c r="AI406" s="139">
        <v>20952000</v>
      </c>
      <c r="AJ406" s="140" t="s">
        <v>794</v>
      </c>
      <c r="AK406" s="138">
        <v>11138026</v>
      </c>
      <c r="AL406" s="114"/>
      <c r="AM406" s="113"/>
    </row>
    <row r="407" spans="1:39" ht="15">
      <c r="A407" s="109" t="str">
        <f>INDEX('Tabel 3.1'!$C$9:$C$579,MATCH(AK407,'Tabel 3.1'!$IV$9:$IV$579,0))&amp;" - "&amp;INDEX('Tabel 3.1'!$D$9:$D$579,MATCH(AK407,'Tabel 3.1'!$IV$9:$IV$579,0))</f>
        <v>BankInvest - Højt Udbytte Aktier</v>
      </c>
      <c r="B407" s="138">
        <v>201412</v>
      </c>
      <c r="C407" s="138">
        <v>11138</v>
      </c>
      <c r="D407" s="138">
        <v>27</v>
      </c>
      <c r="E407" s="139">
        <v>2395994000</v>
      </c>
      <c r="F407" s="139">
        <v>4468000</v>
      </c>
      <c r="G407" s="139">
        <v>4442000</v>
      </c>
      <c r="H407" s="139">
        <v>25000</v>
      </c>
      <c r="I407" s="139">
        <v>0</v>
      </c>
      <c r="J407" s="139">
        <v>0</v>
      </c>
      <c r="K407" s="139">
        <v>0</v>
      </c>
      <c r="L407" s="139">
        <v>0</v>
      </c>
      <c r="M407" s="139">
        <v>2376131000</v>
      </c>
      <c r="N407" s="139">
        <v>116394000</v>
      </c>
      <c r="O407" s="139">
        <v>2259738000</v>
      </c>
      <c r="P407" s="139">
        <v>0</v>
      </c>
      <c r="Q407" s="139">
        <v>0</v>
      </c>
      <c r="R407" s="139">
        <v>0</v>
      </c>
      <c r="S407" s="139">
        <v>0</v>
      </c>
      <c r="T407" s="139">
        <v>0</v>
      </c>
      <c r="U407" s="139">
        <v>0</v>
      </c>
      <c r="V407" s="139">
        <v>0</v>
      </c>
      <c r="W407" s="139">
        <v>0</v>
      </c>
      <c r="X407" s="139">
        <v>0</v>
      </c>
      <c r="Y407" s="139">
        <v>0</v>
      </c>
      <c r="Z407" s="139">
        <v>15394000</v>
      </c>
      <c r="AA407" s="139">
        <v>2395994000</v>
      </c>
      <c r="AB407" s="139">
        <v>747000</v>
      </c>
      <c r="AC407" s="139">
        <v>747000</v>
      </c>
      <c r="AD407" s="139">
        <v>0</v>
      </c>
      <c r="AE407" s="139">
        <v>2389009000</v>
      </c>
      <c r="AF407" s="139">
        <v>0</v>
      </c>
      <c r="AG407" s="139">
        <v>0</v>
      </c>
      <c r="AH407" s="139">
        <v>0</v>
      </c>
      <c r="AI407" s="139">
        <v>6238000</v>
      </c>
      <c r="AJ407" s="140" t="s">
        <v>794</v>
      </c>
      <c r="AK407" s="138">
        <v>11138027</v>
      </c>
      <c r="AL407" s="114"/>
      <c r="AM407" s="113"/>
    </row>
    <row r="408" spans="1:39" ht="15">
      <c r="A408" s="109" t="str">
        <f>INDEX('Tabel 3.1'!$C$9:$C$579,MATCH(AK408,'Tabel 3.1'!$IV$9:$IV$579,0))&amp;" - "&amp;INDEX('Tabel 3.1'!$D$9:$D$579,MATCH(AK408,'Tabel 3.1'!$IV$9:$IV$579,0))</f>
        <v>BankInvest - Lange Danske Obligationer</v>
      </c>
      <c r="B408" s="138">
        <v>201412</v>
      </c>
      <c r="C408" s="138">
        <v>11138</v>
      </c>
      <c r="D408" s="138">
        <v>29</v>
      </c>
      <c r="E408" s="139">
        <v>4467640000</v>
      </c>
      <c r="F408" s="139">
        <v>44147000</v>
      </c>
      <c r="G408" s="139">
        <v>44120000</v>
      </c>
      <c r="H408" s="139">
        <v>26000</v>
      </c>
      <c r="I408" s="139">
        <v>4423493000</v>
      </c>
      <c r="J408" s="139">
        <v>4377139000</v>
      </c>
      <c r="K408" s="139">
        <v>46354000</v>
      </c>
      <c r="L408" s="139">
        <v>0</v>
      </c>
      <c r="M408" s="139">
        <v>0</v>
      </c>
      <c r="N408" s="139">
        <v>0</v>
      </c>
      <c r="O408" s="139">
        <v>0</v>
      </c>
      <c r="P408" s="139">
        <v>0</v>
      </c>
      <c r="Q408" s="139">
        <v>0</v>
      </c>
      <c r="R408" s="139">
        <v>0</v>
      </c>
      <c r="S408" s="139">
        <v>0</v>
      </c>
      <c r="T408" s="139">
        <v>0</v>
      </c>
      <c r="U408" s="139">
        <v>0</v>
      </c>
      <c r="V408" s="139">
        <v>0</v>
      </c>
      <c r="W408" s="139">
        <v>0</v>
      </c>
      <c r="X408" s="139">
        <v>0</v>
      </c>
      <c r="Y408" s="139">
        <v>0</v>
      </c>
      <c r="Z408" s="139">
        <v>0</v>
      </c>
      <c r="AA408" s="139">
        <v>4467639000</v>
      </c>
      <c r="AB408" s="139">
        <v>1644000</v>
      </c>
      <c r="AC408" s="139">
        <v>1644000</v>
      </c>
      <c r="AD408" s="139">
        <v>0</v>
      </c>
      <c r="AE408" s="139">
        <v>4267973000</v>
      </c>
      <c r="AF408" s="139">
        <v>0</v>
      </c>
      <c r="AG408" s="139">
        <v>0</v>
      </c>
      <c r="AH408" s="139">
        <v>0</v>
      </c>
      <c r="AI408" s="139">
        <v>198022000</v>
      </c>
      <c r="AJ408" s="140" t="s">
        <v>794</v>
      </c>
      <c r="AK408" s="138">
        <v>11138029</v>
      </c>
      <c r="AL408" s="114"/>
      <c r="AM408" s="113"/>
    </row>
    <row r="409" spans="1:39" ht="15">
      <c r="A409" s="109" t="str">
        <f>INDEX('Tabel 3.1'!$C$9:$C$579,MATCH(AK409,'Tabel 3.1'!$IV$9:$IV$579,0))&amp;" - "&amp;INDEX('Tabel 3.1'!$D$9:$D$579,MATCH(AK409,'Tabel 3.1'!$IV$9:$IV$579,0))</f>
        <v>BankInvest - Virksomhedsobligationer Etik (SRI)</v>
      </c>
      <c r="B409" s="138">
        <v>201412</v>
      </c>
      <c r="C409" s="138">
        <v>11138</v>
      </c>
      <c r="D409" s="138">
        <v>30</v>
      </c>
      <c r="E409" s="139">
        <v>565129000</v>
      </c>
      <c r="F409" s="139">
        <v>4388000</v>
      </c>
      <c r="G409" s="139">
        <v>4358000</v>
      </c>
      <c r="H409" s="139">
        <v>30000</v>
      </c>
      <c r="I409" s="139">
        <v>560463000</v>
      </c>
      <c r="J409" s="139">
        <v>44169000</v>
      </c>
      <c r="K409" s="139">
        <v>503243000</v>
      </c>
      <c r="L409" s="139">
        <v>13051000</v>
      </c>
      <c r="M409" s="139">
        <v>0</v>
      </c>
      <c r="N409" s="139">
        <v>0</v>
      </c>
      <c r="O409" s="139">
        <v>0</v>
      </c>
      <c r="P409" s="139">
        <v>0</v>
      </c>
      <c r="Q409" s="139">
        <v>0</v>
      </c>
      <c r="R409" s="139">
        <v>0</v>
      </c>
      <c r="S409" s="139">
        <v>0</v>
      </c>
      <c r="T409" s="139">
        <v>0</v>
      </c>
      <c r="U409" s="139">
        <v>0</v>
      </c>
      <c r="V409" s="139">
        <v>274000</v>
      </c>
      <c r="W409" s="139">
        <v>0</v>
      </c>
      <c r="X409" s="139">
        <v>274000</v>
      </c>
      <c r="Y409" s="139">
        <v>0</v>
      </c>
      <c r="Z409" s="139">
        <v>3000</v>
      </c>
      <c r="AA409" s="139">
        <v>565129000</v>
      </c>
      <c r="AB409" s="139">
        <v>114000</v>
      </c>
      <c r="AC409" s="139">
        <v>114000</v>
      </c>
      <c r="AD409" s="139">
        <v>0</v>
      </c>
      <c r="AE409" s="139">
        <v>565015000</v>
      </c>
      <c r="AF409" s="139">
        <v>0</v>
      </c>
      <c r="AG409" s="139">
        <v>0</v>
      </c>
      <c r="AH409" s="139">
        <v>0</v>
      </c>
      <c r="AI409" s="139">
        <v>0</v>
      </c>
      <c r="AJ409" s="140" t="s">
        <v>794</v>
      </c>
      <c r="AK409" s="138">
        <v>11138030</v>
      </c>
      <c r="AL409" s="114"/>
      <c r="AM409" s="113"/>
    </row>
    <row r="410" spans="1:39" ht="15">
      <c r="A410" s="109" t="str">
        <f>INDEX('Tabel 3.1'!$C$9:$C$579,MATCH(AK410,'Tabel 3.1'!$IV$9:$IV$579,0))&amp;" - "&amp;INDEX('Tabel 3.1'!$D$9:$D$579,MATCH(AK410,'Tabel 3.1'!$IV$9:$IV$579,0))</f>
        <v>BankInvest - Højrentelande, lokalvaluta</v>
      </c>
      <c r="B410" s="138">
        <v>201412</v>
      </c>
      <c r="C410" s="138">
        <v>11138</v>
      </c>
      <c r="D410" s="138">
        <v>31</v>
      </c>
      <c r="E410" s="139">
        <v>2034187000</v>
      </c>
      <c r="F410" s="139">
        <v>64034000</v>
      </c>
      <c r="G410" s="139">
        <v>64004000</v>
      </c>
      <c r="H410" s="139">
        <v>30000</v>
      </c>
      <c r="I410" s="139">
        <v>1964847000</v>
      </c>
      <c r="J410" s="139">
        <v>0</v>
      </c>
      <c r="K410" s="139">
        <v>1812974000</v>
      </c>
      <c r="L410" s="139">
        <v>151873000</v>
      </c>
      <c r="M410" s="139">
        <v>0</v>
      </c>
      <c r="N410" s="139">
        <v>0</v>
      </c>
      <c r="O410" s="139">
        <v>0</v>
      </c>
      <c r="P410" s="139">
        <v>0</v>
      </c>
      <c r="Q410" s="139">
        <v>0</v>
      </c>
      <c r="R410" s="139">
        <v>0</v>
      </c>
      <c r="S410" s="139">
        <v>0</v>
      </c>
      <c r="T410" s="139">
        <v>0</v>
      </c>
      <c r="U410" s="139">
        <v>0</v>
      </c>
      <c r="V410" s="139">
        <v>461000</v>
      </c>
      <c r="W410" s="139">
        <v>0</v>
      </c>
      <c r="X410" s="139">
        <v>461000</v>
      </c>
      <c r="Y410" s="139">
        <v>0</v>
      </c>
      <c r="Z410" s="139">
        <v>4846000</v>
      </c>
      <c r="AA410" s="139">
        <v>2034187000</v>
      </c>
      <c r="AB410" s="139">
        <v>610000</v>
      </c>
      <c r="AC410" s="139">
        <v>610000</v>
      </c>
      <c r="AD410" s="139">
        <v>0</v>
      </c>
      <c r="AE410" s="139">
        <v>2033574000</v>
      </c>
      <c r="AF410" s="139">
        <v>0</v>
      </c>
      <c r="AG410" s="139">
        <v>0</v>
      </c>
      <c r="AH410" s="139">
        <v>0</v>
      </c>
      <c r="AI410" s="139">
        <v>3000</v>
      </c>
      <c r="AJ410" s="140" t="s">
        <v>794</v>
      </c>
      <c r="AK410" s="138">
        <v>11138031</v>
      </c>
      <c r="AL410" s="114"/>
      <c r="AM410" s="113"/>
    </row>
    <row r="411" spans="1:39" ht="15">
      <c r="A411" s="109" t="str">
        <f>INDEX('Tabel 3.1'!$C$9:$C$579,MATCH(AK411,'Tabel 3.1'!$IV$9:$IV$579,0))&amp;" - "&amp;INDEX('Tabel 3.1'!$D$9:$D$579,MATCH(AK411,'Tabel 3.1'!$IV$9:$IV$579,0))</f>
        <v>BankInvest - Højrentelande Akkumulerende</v>
      </c>
      <c r="B411" s="138">
        <v>201412</v>
      </c>
      <c r="C411" s="138">
        <v>11138</v>
      </c>
      <c r="D411" s="138">
        <v>32</v>
      </c>
      <c r="E411" s="139">
        <v>507879000</v>
      </c>
      <c r="F411" s="139">
        <v>16798000</v>
      </c>
      <c r="G411" s="139">
        <v>16771000</v>
      </c>
      <c r="H411" s="139">
        <v>27000</v>
      </c>
      <c r="I411" s="139">
        <v>490040000</v>
      </c>
      <c r="J411" s="139">
        <v>0</v>
      </c>
      <c r="K411" s="139">
        <v>462869000</v>
      </c>
      <c r="L411" s="139">
        <v>27171000</v>
      </c>
      <c r="M411" s="139">
        <v>0</v>
      </c>
      <c r="N411" s="139">
        <v>0</v>
      </c>
      <c r="O411" s="139">
        <v>0</v>
      </c>
      <c r="P411" s="139">
        <v>0</v>
      </c>
      <c r="Q411" s="139">
        <v>0</v>
      </c>
      <c r="R411" s="139">
        <v>0</v>
      </c>
      <c r="S411" s="139">
        <v>0</v>
      </c>
      <c r="T411" s="139">
        <v>0</v>
      </c>
      <c r="U411" s="139">
        <v>0</v>
      </c>
      <c r="V411" s="139">
        <v>1021000</v>
      </c>
      <c r="W411" s="139">
        <v>0</v>
      </c>
      <c r="X411" s="139">
        <v>1021000</v>
      </c>
      <c r="Y411" s="139">
        <v>0</v>
      </c>
      <c r="Z411" s="139">
        <v>20000</v>
      </c>
      <c r="AA411" s="139">
        <v>507879000</v>
      </c>
      <c r="AB411" s="139">
        <v>177000</v>
      </c>
      <c r="AC411" s="139">
        <v>177000</v>
      </c>
      <c r="AD411" s="139">
        <v>0</v>
      </c>
      <c r="AE411" s="139">
        <v>490393000</v>
      </c>
      <c r="AF411" s="139">
        <v>16175000</v>
      </c>
      <c r="AG411" s="139">
        <v>0</v>
      </c>
      <c r="AH411" s="139">
        <v>16175000</v>
      </c>
      <c r="AI411" s="139">
        <v>1135000</v>
      </c>
      <c r="AJ411" s="140" t="s">
        <v>794</v>
      </c>
      <c r="AK411" s="138">
        <v>11138032</v>
      </c>
      <c r="AL411" s="114"/>
      <c r="AM411" s="113"/>
    </row>
    <row r="412" spans="1:39" ht="15">
      <c r="A412" s="109" t="str">
        <f>INDEX('Tabel 3.1'!$C$9:$C$579,MATCH(AK412,'Tabel 3.1'!$IV$9:$IV$579,0))&amp;" - "&amp;INDEX('Tabel 3.1'!$D$9:$D$579,MATCH(AK412,'Tabel 3.1'!$IV$9:$IV$579,0))</f>
        <v>BankInvest - Globalt Forbrug</v>
      </c>
      <c r="B412" s="138">
        <v>201412</v>
      </c>
      <c r="C412" s="138">
        <v>11138</v>
      </c>
      <c r="D412" s="138">
        <v>33</v>
      </c>
      <c r="E412" s="139">
        <v>2879584000</v>
      </c>
      <c r="F412" s="139">
        <v>14908000</v>
      </c>
      <c r="G412" s="139">
        <v>14878000</v>
      </c>
      <c r="H412" s="139">
        <v>30000</v>
      </c>
      <c r="I412" s="139">
        <v>0</v>
      </c>
      <c r="J412" s="139">
        <v>0</v>
      </c>
      <c r="K412" s="139">
        <v>0</v>
      </c>
      <c r="L412" s="139">
        <v>0</v>
      </c>
      <c r="M412" s="139">
        <v>2826484000</v>
      </c>
      <c r="N412" s="139">
        <v>0</v>
      </c>
      <c r="O412" s="139">
        <v>2826484000</v>
      </c>
      <c r="P412" s="139">
        <v>0</v>
      </c>
      <c r="Q412" s="139">
        <v>0</v>
      </c>
      <c r="R412" s="139">
        <v>0</v>
      </c>
      <c r="S412" s="139">
        <v>0</v>
      </c>
      <c r="T412" s="139">
        <v>0</v>
      </c>
      <c r="U412" s="139">
        <v>0</v>
      </c>
      <c r="V412" s="139">
        <v>0</v>
      </c>
      <c r="W412" s="139">
        <v>0</v>
      </c>
      <c r="X412" s="139">
        <v>0</v>
      </c>
      <c r="Y412" s="139">
        <v>0</v>
      </c>
      <c r="Z412" s="139">
        <v>38192000</v>
      </c>
      <c r="AA412" s="139">
        <v>2879584000</v>
      </c>
      <c r="AB412" s="139">
        <v>724000</v>
      </c>
      <c r="AC412" s="139">
        <v>724000</v>
      </c>
      <c r="AD412" s="139">
        <v>0</v>
      </c>
      <c r="AE412" s="139">
        <v>2846936000</v>
      </c>
      <c r="AF412" s="139">
        <v>0</v>
      </c>
      <c r="AG412" s="139">
        <v>0</v>
      </c>
      <c r="AH412" s="139">
        <v>0</v>
      </c>
      <c r="AI412" s="139">
        <v>31924000</v>
      </c>
      <c r="AJ412" s="140" t="s">
        <v>794</v>
      </c>
      <c r="AK412" s="138">
        <v>11138033</v>
      </c>
      <c r="AL412" s="114"/>
      <c r="AM412" s="113"/>
    </row>
    <row r="413" spans="1:39" ht="15">
      <c r="A413" s="109" t="str">
        <f>INDEX('Tabel 3.1'!$C$9:$C$579,MATCH(AK413,'Tabel 3.1'!$IV$9:$IV$579,0))&amp;" - "&amp;INDEX('Tabel 3.1'!$D$9:$D$579,MATCH(AK413,'Tabel 3.1'!$IV$9:$IV$579,0))</f>
        <v>BankInvest - Basis</v>
      </c>
      <c r="B413" s="138">
        <v>201412</v>
      </c>
      <c r="C413" s="138">
        <v>11138</v>
      </c>
      <c r="D413" s="138">
        <v>34</v>
      </c>
      <c r="E413" s="139">
        <v>7172250000</v>
      </c>
      <c r="F413" s="139">
        <v>78288000</v>
      </c>
      <c r="G413" s="139">
        <v>78267000</v>
      </c>
      <c r="H413" s="139">
        <v>21000</v>
      </c>
      <c r="I413" s="139">
        <v>0</v>
      </c>
      <c r="J413" s="139">
        <v>0</v>
      </c>
      <c r="K413" s="139">
        <v>0</v>
      </c>
      <c r="L413" s="139">
        <v>0</v>
      </c>
      <c r="M413" s="139">
        <v>7084405000</v>
      </c>
      <c r="N413" s="139">
        <v>82285000</v>
      </c>
      <c r="O413" s="139">
        <v>7002120000</v>
      </c>
      <c r="P413" s="139">
        <v>0</v>
      </c>
      <c r="Q413" s="139">
        <v>0</v>
      </c>
      <c r="R413" s="139">
        <v>0</v>
      </c>
      <c r="S413" s="139">
        <v>0</v>
      </c>
      <c r="T413" s="139">
        <v>0</v>
      </c>
      <c r="U413" s="139">
        <v>0</v>
      </c>
      <c r="V413" s="139">
        <v>0</v>
      </c>
      <c r="W413" s="139">
        <v>0</v>
      </c>
      <c r="X413" s="139">
        <v>0</v>
      </c>
      <c r="Y413" s="139">
        <v>0</v>
      </c>
      <c r="Z413" s="139">
        <v>9556000</v>
      </c>
      <c r="AA413" s="139">
        <v>7172250000</v>
      </c>
      <c r="AB413" s="139">
        <v>5514000</v>
      </c>
      <c r="AC413" s="139">
        <v>5514000</v>
      </c>
      <c r="AD413" s="139">
        <v>0</v>
      </c>
      <c r="AE413" s="139">
        <v>7166727000</v>
      </c>
      <c r="AF413" s="139">
        <v>0</v>
      </c>
      <c r="AG413" s="139">
        <v>0</v>
      </c>
      <c r="AH413" s="139">
        <v>0</v>
      </c>
      <c r="AI413" s="139">
        <v>10000</v>
      </c>
      <c r="AJ413" s="140" t="s">
        <v>794</v>
      </c>
      <c r="AK413" s="138">
        <v>11138034</v>
      </c>
      <c r="AL413" s="114"/>
      <c r="AM413" s="113"/>
    </row>
    <row r="414" spans="1:39" ht="15">
      <c r="A414" s="109" t="str">
        <f>INDEX('Tabel 3.1'!$C$9:$C$579,MATCH(AK414,'Tabel 3.1'!$IV$9:$IV$579,0))&amp;" - "&amp;INDEX('Tabel 3.1'!$D$9:$D$579,MATCH(AK414,'Tabel 3.1'!$IV$9:$IV$579,0))</f>
        <v>BankInvest - Pension Basis</v>
      </c>
      <c r="B414" s="138">
        <v>201412</v>
      </c>
      <c r="C414" s="138">
        <v>11138</v>
      </c>
      <c r="D414" s="138">
        <v>35</v>
      </c>
      <c r="E414" s="139">
        <v>4406366000</v>
      </c>
      <c r="F414" s="139">
        <v>26699000</v>
      </c>
      <c r="G414" s="139">
        <v>26677000</v>
      </c>
      <c r="H414" s="139">
        <v>21000</v>
      </c>
      <c r="I414" s="139">
        <v>0</v>
      </c>
      <c r="J414" s="139">
        <v>0</v>
      </c>
      <c r="K414" s="139">
        <v>0</v>
      </c>
      <c r="L414" s="139">
        <v>0</v>
      </c>
      <c r="M414" s="139">
        <v>4373737000</v>
      </c>
      <c r="N414" s="139">
        <v>51542000</v>
      </c>
      <c r="O414" s="139">
        <v>4322195000</v>
      </c>
      <c r="P414" s="139">
        <v>0</v>
      </c>
      <c r="Q414" s="139">
        <v>0</v>
      </c>
      <c r="R414" s="139">
        <v>0</v>
      </c>
      <c r="S414" s="139">
        <v>0</v>
      </c>
      <c r="T414" s="139">
        <v>0</v>
      </c>
      <c r="U414" s="139">
        <v>0</v>
      </c>
      <c r="V414" s="139">
        <v>0</v>
      </c>
      <c r="W414" s="139">
        <v>0</v>
      </c>
      <c r="X414" s="139">
        <v>0</v>
      </c>
      <c r="Y414" s="139">
        <v>0</v>
      </c>
      <c r="Z414" s="139">
        <v>5930000</v>
      </c>
      <c r="AA414" s="139">
        <v>4406366000</v>
      </c>
      <c r="AB414" s="139">
        <v>1728000</v>
      </c>
      <c r="AC414" s="139">
        <v>1728000</v>
      </c>
      <c r="AD414" s="139">
        <v>0</v>
      </c>
      <c r="AE414" s="139">
        <v>4404639000</v>
      </c>
      <c r="AF414" s="139">
        <v>0</v>
      </c>
      <c r="AG414" s="139">
        <v>0</v>
      </c>
      <c r="AH414" s="139">
        <v>0</v>
      </c>
      <c r="AI414" s="139">
        <v>0</v>
      </c>
      <c r="AJ414" s="140" t="s">
        <v>794</v>
      </c>
      <c r="AK414" s="138">
        <v>11138035</v>
      </c>
      <c r="AL414" s="114"/>
      <c r="AM414" s="113"/>
    </row>
    <row r="415" spans="1:39" ht="15">
      <c r="A415" s="109" t="str">
        <f>INDEX('Tabel 3.1'!$C$9:$C$579,MATCH(AK415,'Tabel 3.1'!$IV$9:$IV$579,0))&amp;" - "&amp;INDEX('Tabel 3.1'!$D$9:$D$579,MATCH(AK415,'Tabel 3.1'!$IV$9:$IV$579,0))</f>
        <v>BankInvest - Østeuropa</v>
      </c>
      <c r="B415" s="138">
        <v>201412</v>
      </c>
      <c r="C415" s="138">
        <v>11138</v>
      </c>
      <c r="D415" s="138">
        <v>38</v>
      </c>
      <c r="E415" s="139">
        <v>243227000</v>
      </c>
      <c r="F415" s="139">
        <v>2529000</v>
      </c>
      <c r="G415" s="139">
        <v>2499000</v>
      </c>
      <c r="H415" s="139">
        <v>30000</v>
      </c>
      <c r="I415" s="139">
        <v>0</v>
      </c>
      <c r="J415" s="139">
        <v>0</v>
      </c>
      <c r="K415" s="139">
        <v>0</v>
      </c>
      <c r="L415" s="139">
        <v>0</v>
      </c>
      <c r="M415" s="139">
        <v>240627000</v>
      </c>
      <c r="N415" s="139">
        <v>0</v>
      </c>
      <c r="O415" s="139">
        <v>240627000</v>
      </c>
      <c r="P415" s="139">
        <v>0</v>
      </c>
      <c r="Q415" s="139">
        <v>0</v>
      </c>
      <c r="R415" s="139">
        <v>0</v>
      </c>
      <c r="S415" s="139">
        <v>0</v>
      </c>
      <c r="T415" s="139">
        <v>0</v>
      </c>
      <c r="U415" s="139">
        <v>0</v>
      </c>
      <c r="V415" s="139">
        <v>0</v>
      </c>
      <c r="W415" s="139">
        <v>0</v>
      </c>
      <c r="X415" s="139">
        <v>0</v>
      </c>
      <c r="Y415" s="139">
        <v>0</v>
      </c>
      <c r="Z415" s="139">
        <v>71000</v>
      </c>
      <c r="AA415" s="139">
        <v>243227000</v>
      </c>
      <c r="AB415" s="139">
        <v>311000</v>
      </c>
      <c r="AC415" s="139">
        <v>311000</v>
      </c>
      <c r="AD415" s="139">
        <v>0</v>
      </c>
      <c r="AE415" s="139">
        <v>242410000</v>
      </c>
      <c r="AF415" s="139">
        <v>0</v>
      </c>
      <c r="AG415" s="139">
        <v>0</v>
      </c>
      <c r="AH415" s="139">
        <v>0</v>
      </c>
      <c r="AI415" s="139">
        <v>506000</v>
      </c>
      <c r="AJ415" s="140" t="s">
        <v>794</v>
      </c>
      <c r="AK415" s="138">
        <v>11138038</v>
      </c>
      <c r="AL415" s="114"/>
      <c r="AM415" s="113"/>
    </row>
    <row r="416" spans="1:39" ht="15">
      <c r="A416" s="109" t="str">
        <f>INDEX('Tabel 3.1'!$C$9:$C$579,MATCH(AK416,'Tabel 3.1'!$IV$9:$IV$579,0))&amp;" - "&amp;INDEX('Tabel 3.1'!$D$9:$D$579,MATCH(AK416,'Tabel 3.1'!$IV$9:$IV$579,0))</f>
        <v>BankInvest - Basis Etik (SRI)</v>
      </c>
      <c r="B416" s="138">
        <v>201412</v>
      </c>
      <c r="C416" s="138">
        <v>11138</v>
      </c>
      <c r="D416" s="138">
        <v>39</v>
      </c>
      <c r="E416" s="139">
        <v>290250000</v>
      </c>
      <c r="F416" s="139">
        <v>2631000</v>
      </c>
      <c r="G416" s="139">
        <v>2601000</v>
      </c>
      <c r="H416" s="139">
        <v>30000</v>
      </c>
      <c r="I416" s="139">
        <v>0</v>
      </c>
      <c r="J416" s="139">
        <v>0</v>
      </c>
      <c r="K416" s="139">
        <v>0</v>
      </c>
      <c r="L416" s="139">
        <v>0</v>
      </c>
      <c r="M416" s="139">
        <v>287140000</v>
      </c>
      <c r="N416" s="139">
        <v>3403000</v>
      </c>
      <c r="O416" s="139">
        <v>283737000</v>
      </c>
      <c r="P416" s="139">
        <v>0</v>
      </c>
      <c r="Q416" s="139">
        <v>0</v>
      </c>
      <c r="R416" s="139">
        <v>0</v>
      </c>
      <c r="S416" s="139">
        <v>0</v>
      </c>
      <c r="T416" s="139">
        <v>0</v>
      </c>
      <c r="U416" s="139">
        <v>0</v>
      </c>
      <c r="V416" s="139">
        <v>0</v>
      </c>
      <c r="W416" s="139">
        <v>0</v>
      </c>
      <c r="X416" s="139">
        <v>0</v>
      </c>
      <c r="Y416" s="139">
        <v>0</v>
      </c>
      <c r="Z416" s="139">
        <v>479000</v>
      </c>
      <c r="AA416" s="139">
        <v>290250000</v>
      </c>
      <c r="AB416" s="139">
        <v>234000</v>
      </c>
      <c r="AC416" s="139">
        <v>234000</v>
      </c>
      <c r="AD416" s="139">
        <v>0</v>
      </c>
      <c r="AE416" s="139">
        <v>289621000</v>
      </c>
      <c r="AF416" s="139">
        <v>0</v>
      </c>
      <c r="AG416" s="139">
        <v>0</v>
      </c>
      <c r="AH416" s="139">
        <v>0</v>
      </c>
      <c r="AI416" s="139">
        <v>395000</v>
      </c>
      <c r="AJ416" s="140" t="s">
        <v>794</v>
      </c>
      <c r="AK416" s="138">
        <v>11138039</v>
      </c>
      <c r="AL416" s="114"/>
      <c r="AM416" s="113"/>
    </row>
    <row r="417" spans="1:39" ht="15">
      <c r="A417" s="109" t="str">
        <f>INDEX('Tabel 3.1'!$C$9:$C$579,MATCH(AK417,'Tabel 3.1'!$IV$9:$IV$579,0))&amp;" - "&amp;INDEX('Tabel 3.1'!$D$9:$D$579,MATCH(AK417,'Tabel 3.1'!$IV$9:$IV$579,0))</f>
        <v>BankInvest - Virksomhedsobligationer</v>
      </c>
      <c r="B417" s="138">
        <v>201412</v>
      </c>
      <c r="C417" s="138">
        <v>11138</v>
      </c>
      <c r="D417" s="138">
        <v>40</v>
      </c>
      <c r="E417" s="139">
        <v>5962911000</v>
      </c>
      <c r="F417" s="139">
        <v>62419000</v>
      </c>
      <c r="G417" s="139">
        <v>62389000</v>
      </c>
      <c r="H417" s="139">
        <v>30000</v>
      </c>
      <c r="I417" s="139">
        <v>5897590000</v>
      </c>
      <c r="J417" s="139">
        <v>408897000</v>
      </c>
      <c r="K417" s="139">
        <v>5384649000</v>
      </c>
      <c r="L417" s="139">
        <v>104044000</v>
      </c>
      <c r="M417" s="139">
        <v>0</v>
      </c>
      <c r="N417" s="139">
        <v>0</v>
      </c>
      <c r="O417" s="139">
        <v>0</v>
      </c>
      <c r="P417" s="139">
        <v>0</v>
      </c>
      <c r="Q417" s="139">
        <v>0</v>
      </c>
      <c r="R417" s="139">
        <v>0</v>
      </c>
      <c r="S417" s="139">
        <v>0</v>
      </c>
      <c r="T417" s="139">
        <v>0</v>
      </c>
      <c r="U417" s="139">
        <v>0</v>
      </c>
      <c r="V417" s="139">
        <v>2536000</v>
      </c>
      <c r="W417" s="139">
        <v>0</v>
      </c>
      <c r="X417" s="139">
        <v>2536000</v>
      </c>
      <c r="Y417" s="139">
        <v>0</v>
      </c>
      <c r="Z417" s="139">
        <v>366000</v>
      </c>
      <c r="AA417" s="139">
        <v>5962911000</v>
      </c>
      <c r="AB417" s="139">
        <v>1126000</v>
      </c>
      <c r="AC417" s="139">
        <v>1126000</v>
      </c>
      <c r="AD417" s="139">
        <v>0</v>
      </c>
      <c r="AE417" s="139">
        <v>5961785000</v>
      </c>
      <c r="AF417" s="139">
        <v>0</v>
      </c>
      <c r="AG417" s="139">
        <v>0</v>
      </c>
      <c r="AH417" s="139">
        <v>0</v>
      </c>
      <c r="AI417" s="139">
        <v>0</v>
      </c>
      <c r="AJ417" s="140" t="s">
        <v>794</v>
      </c>
      <c r="AK417" s="138">
        <v>11138040</v>
      </c>
      <c r="AL417" s="114"/>
      <c r="AM417" s="113"/>
    </row>
    <row r="418" spans="1:39" ht="15">
      <c r="A418" s="109" t="str">
        <f>INDEX('Tabel 3.1'!$C$9:$C$579,MATCH(AK418,'Tabel 3.1'!$IV$9:$IV$579,0))&amp;" - "&amp;INDEX('Tabel 3.1'!$D$9:$D$579,MATCH(AK418,'Tabel 3.1'!$IV$9:$IV$579,0))</f>
        <v>BankInvest - Virksomhedsobligationer Akkumulerende</v>
      </c>
      <c r="B418" s="138">
        <v>201412</v>
      </c>
      <c r="C418" s="138">
        <v>11138</v>
      </c>
      <c r="D418" s="138">
        <v>41</v>
      </c>
      <c r="E418" s="139">
        <v>750153000</v>
      </c>
      <c r="F418" s="139">
        <v>6047000</v>
      </c>
      <c r="G418" s="139">
        <v>6017000</v>
      </c>
      <c r="H418" s="139">
        <v>30000</v>
      </c>
      <c r="I418" s="139">
        <v>743698000</v>
      </c>
      <c r="J418" s="139">
        <v>58514000</v>
      </c>
      <c r="K418" s="139">
        <v>667602000</v>
      </c>
      <c r="L418" s="139">
        <v>17583000</v>
      </c>
      <c r="M418" s="139">
        <v>0</v>
      </c>
      <c r="N418" s="139">
        <v>0</v>
      </c>
      <c r="O418" s="139">
        <v>0</v>
      </c>
      <c r="P418" s="139">
        <v>0</v>
      </c>
      <c r="Q418" s="139">
        <v>0</v>
      </c>
      <c r="R418" s="139">
        <v>0</v>
      </c>
      <c r="S418" s="139">
        <v>0</v>
      </c>
      <c r="T418" s="139">
        <v>0</v>
      </c>
      <c r="U418" s="139">
        <v>0</v>
      </c>
      <c r="V418" s="139">
        <v>361000</v>
      </c>
      <c r="W418" s="139">
        <v>0</v>
      </c>
      <c r="X418" s="139">
        <v>361000</v>
      </c>
      <c r="Y418" s="139">
        <v>0</v>
      </c>
      <c r="Z418" s="139">
        <v>46000</v>
      </c>
      <c r="AA418" s="139">
        <v>750153000</v>
      </c>
      <c r="AB418" s="139">
        <v>149000</v>
      </c>
      <c r="AC418" s="139">
        <v>149000</v>
      </c>
      <c r="AD418" s="139">
        <v>0</v>
      </c>
      <c r="AE418" s="139">
        <v>750003000</v>
      </c>
      <c r="AF418" s="139">
        <v>0</v>
      </c>
      <c r="AG418" s="139">
        <v>0</v>
      </c>
      <c r="AH418" s="139">
        <v>0</v>
      </c>
      <c r="AI418" s="139">
        <v>0</v>
      </c>
      <c r="AJ418" s="140" t="s">
        <v>794</v>
      </c>
      <c r="AK418" s="138">
        <v>11138041</v>
      </c>
      <c r="AL418" s="114"/>
      <c r="AM418" s="113"/>
    </row>
    <row r="419" spans="1:39" ht="15">
      <c r="A419" s="109" t="str">
        <f>INDEX('Tabel 3.1'!$C$9:$C$579,MATCH(AK419,'Tabel 3.1'!$IV$9:$IV$579,0))&amp;" - "&amp;INDEX('Tabel 3.1'!$D$9:$D$579,MATCH(AK419,'Tabel 3.1'!$IV$9:$IV$579,0))</f>
        <v>BankInvest - Globale Indeksobligationer</v>
      </c>
      <c r="B419" s="138">
        <v>201412</v>
      </c>
      <c r="C419" s="138">
        <v>11138</v>
      </c>
      <c r="D419" s="138">
        <v>42</v>
      </c>
      <c r="E419" s="139">
        <v>840931000</v>
      </c>
      <c r="F419" s="139">
        <v>5880000</v>
      </c>
      <c r="G419" s="139">
        <v>5850000</v>
      </c>
      <c r="H419" s="139">
        <v>30000</v>
      </c>
      <c r="I419" s="139">
        <v>833990000</v>
      </c>
      <c r="J419" s="139">
        <v>133779000</v>
      </c>
      <c r="K419" s="139">
        <v>582089000</v>
      </c>
      <c r="L419" s="139">
        <v>118122000</v>
      </c>
      <c r="M419" s="139">
        <v>0</v>
      </c>
      <c r="N419" s="139">
        <v>0</v>
      </c>
      <c r="O419" s="139">
        <v>0</v>
      </c>
      <c r="P419" s="139">
        <v>0</v>
      </c>
      <c r="Q419" s="139">
        <v>0</v>
      </c>
      <c r="R419" s="139">
        <v>0</v>
      </c>
      <c r="S419" s="139">
        <v>0</v>
      </c>
      <c r="T419" s="139">
        <v>0</v>
      </c>
      <c r="U419" s="139">
        <v>0</v>
      </c>
      <c r="V419" s="139">
        <v>1017000</v>
      </c>
      <c r="W419" s="139">
        <v>0</v>
      </c>
      <c r="X419" s="139">
        <v>1017000</v>
      </c>
      <c r="Y419" s="139">
        <v>0</v>
      </c>
      <c r="Z419" s="139">
        <v>44000</v>
      </c>
      <c r="AA419" s="139">
        <v>840931000</v>
      </c>
      <c r="AB419" s="139">
        <v>209000</v>
      </c>
      <c r="AC419" s="139">
        <v>209000</v>
      </c>
      <c r="AD419" s="139">
        <v>0</v>
      </c>
      <c r="AE419" s="139">
        <v>823702000</v>
      </c>
      <c r="AF419" s="139">
        <v>16892000</v>
      </c>
      <c r="AG419" s="139">
        <v>0</v>
      </c>
      <c r="AH419" s="139">
        <v>16892000</v>
      </c>
      <c r="AI419" s="139">
        <v>127000</v>
      </c>
      <c r="AJ419" s="140" t="s">
        <v>794</v>
      </c>
      <c r="AK419" s="138">
        <v>11138042</v>
      </c>
      <c r="AL419" s="114"/>
      <c r="AM419" s="113"/>
    </row>
    <row r="420" spans="1:39" ht="15">
      <c r="A420" s="109" t="str">
        <f>INDEX('Tabel 3.1'!$C$9:$C$579,MATCH(AK420,'Tabel 3.1'!$IV$9:$IV$579,0))&amp;" - "&amp;INDEX('Tabel 3.1'!$D$9:$D$579,MATCH(AK420,'Tabel 3.1'!$IV$9:$IV$579,0))</f>
        <v>BankInvest - Virksomhedsobligationer High Yield</v>
      </c>
      <c r="B420" s="138">
        <v>201412</v>
      </c>
      <c r="C420" s="138">
        <v>11138</v>
      </c>
      <c r="D420" s="138">
        <v>43</v>
      </c>
      <c r="E420" s="139">
        <v>1840691000</v>
      </c>
      <c r="F420" s="139">
        <v>61557000</v>
      </c>
      <c r="G420" s="139">
        <v>61527000</v>
      </c>
      <c r="H420" s="139">
        <v>30000</v>
      </c>
      <c r="I420" s="139">
        <v>1771654000</v>
      </c>
      <c r="J420" s="139">
        <v>0</v>
      </c>
      <c r="K420" s="139">
        <v>525309000</v>
      </c>
      <c r="L420" s="139">
        <v>1246345000</v>
      </c>
      <c r="M420" s="139">
        <v>0</v>
      </c>
      <c r="N420" s="139">
        <v>0</v>
      </c>
      <c r="O420" s="139">
        <v>0</v>
      </c>
      <c r="P420" s="139">
        <v>0</v>
      </c>
      <c r="Q420" s="139">
        <v>0</v>
      </c>
      <c r="R420" s="139">
        <v>0</v>
      </c>
      <c r="S420" s="139">
        <v>0</v>
      </c>
      <c r="T420" s="139">
        <v>0</v>
      </c>
      <c r="U420" s="139">
        <v>0</v>
      </c>
      <c r="V420" s="139">
        <v>0</v>
      </c>
      <c r="W420" s="139">
        <v>0</v>
      </c>
      <c r="X420" s="139">
        <v>0</v>
      </c>
      <c r="Y420" s="139">
        <v>0</v>
      </c>
      <c r="Z420" s="139">
        <v>7480000</v>
      </c>
      <c r="AA420" s="139">
        <v>1840691000</v>
      </c>
      <c r="AB420" s="139">
        <v>1315000</v>
      </c>
      <c r="AC420" s="139">
        <v>1315000</v>
      </c>
      <c r="AD420" s="139">
        <v>0</v>
      </c>
      <c r="AE420" s="139">
        <v>1787341000</v>
      </c>
      <c r="AF420" s="139">
        <v>52012000</v>
      </c>
      <c r="AG420" s="139">
        <v>0</v>
      </c>
      <c r="AH420" s="139">
        <v>52012000</v>
      </c>
      <c r="AI420" s="139">
        <v>24000</v>
      </c>
      <c r="AJ420" s="140" t="s">
        <v>794</v>
      </c>
      <c r="AK420" s="138">
        <v>11138043</v>
      </c>
      <c r="AL420" s="114"/>
      <c r="AM420" s="113"/>
    </row>
    <row r="421" spans="1:39" ht="15">
      <c r="A421" s="109" t="str">
        <f>INDEX('Tabel 3.1'!$C$9:$C$579,MATCH(AK421,'Tabel 3.1'!$IV$9:$IV$579,0))&amp;" - "&amp;INDEX('Tabel 3.1'!$D$9:$D$579,MATCH(AK421,'Tabel 3.1'!$IV$9:$IV$579,0))</f>
        <v>BankInvest - Emerging Markets Aktier</v>
      </c>
      <c r="B421" s="138">
        <v>201412</v>
      </c>
      <c r="C421" s="138">
        <v>11138</v>
      </c>
      <c r="D421" s="138">
        <v>44</v>
      </c>
      <c r="E421" s="139">
        <v>692451000</v>
      </c>
      <c r="F421" s="139">
        <v>23240000</v>
      </c>
      <c r="G421" s="139">
        <v>23210000</v>
      </c>
      <c r="H421" s="139">
        <v>30000</v>
      </c>
      <c r="I421" s="139">
        <v>0</v>
      </c>
      <c r="J421" s="139">
        <v>0</v>
      </c>
      <c r="K421" s="139">
        <v>0</v>
      </c>
      <c r="L421" s="139">
        <v>0</v>
      </c>
      <c r="M421" s="139">
        <v>668574000</v>
      </c>
      <c r="N421" s="139">
        <v>0</v>
      </c>
      <c r="O421" s="139">
        <v>644293000</v>
      </c>
      <c r="P421" s="139">
        <v>0</v>
      </c>
      <c r="Q421" s="139">
        <v>24281000</v>
      </c>
      <c r="R421" s="139">
        <v>0</v>
      </c>
      <c r="S421" s="139">
        <v>0</v>
      </c>
      <c r="T421" s="139">
        <v>0</v>
      </c>
      <c r="U421" s="139">
        <v>0</v>
      </c>
      <c r="V421" s="139">
        <v>0</v>
      </c>
      <c r="W421" s="139">
        <v>0</v>
      </c>
      <c r="X421" s="139">
        <v>0</v>
      </c>
      <c r="Y421" s="139">
        <v>0</v>
      </c>
      <c r="Z421" s="139">
        <v>637000</v>
      </c>
      <c r="AA421" s="139">
        <v>692451000</v>
      </c>
      <c r="AB421" s="139">
        <v>435000</v>
      </c>
      <c r="AC421" s="139">
        <v>435000</v>
      </c>
      <c r="AD421" s="139">
        <v>0</v>
      </c>
      <c r="AE421" s="139">
        <v>692012000</v>
      </c>
      <c r="AF421" s="139">
        <v>0</v>
      </c>
      <c r="AG421" s="139">
        <v>0</v>
      </c>
      <c r="AH421" s="139">
        <v>0</v>
      </c>
      <c r="AI421" s="139">
        <v>5000</v>
      </c>
      <c r="AJ421" s="140" t="s">
        <v>794</v>
      </c>
      <c r="AK421" s="138">
        <v>11138044</v>
      </c>
      <c r="AL421" s="114"/>
      <c r="AM421" s="113"/>
    </row>
    <row r="422" spans="1:39" ht="15">
      <c r="A422" s="109" t="str">
        <f>INDEX('Tabel 3.1'!$C$9:$C$579,MATCH(AK422,'Tabel 3.1'!$IV$9:$IV$579,0))&amp;" - "&amp;INDEX('Tabel 3.1'!$D$9:$D$579,MATCH(AK422,'Tabel 3.1'!$IV$9:$IV$579,0))</f>
        <v>BankInvest - USA Small Cap Aktier</v>
      </c>
      <c r="B422" s="138">
        <v>201412</v>
      </c>
      <c r="C422" s="138">
        <v>11138</v>
      </c>
      <c r="D422" s="138">
        <v>45</v>
      </c>
      <c r="E422" s="139">
        <v>173671000</v>
      </c>
      <c r="F422" s="139">
        <v>4326000</v>
      </c>
      <c r="G422" s="139">
        <v>4316000</v>
      </c>
      <c r="H422" s="139">
        <v>10000</v>
      </c>
      <c r="I422" s="139">
        <v>0</v>
      </c>
      <c r="J422" s="139">
        <v>0</v>
      </c>
      <c r="K422" s="139">
        <v>0</v>
      </c>
      <c r="L422" s="139">
        <v>0</v>
      </c>
      <c r="M422" s="139">
        <v>169206000</v>
      </c>
      <c r="N422" s="139">
        <v>0</v>
      </c>
      <c r="O422" s="139">
        <v>169206000</v>
      </c>
      <c r="P422" s="139">
        <v>0</v>
      </c>
      <c r="Q422" s="139">
        <v>0</v>
      </c>
      <c r="R422" s="139">
        <v>0</v>
      </c>
      <c r="S422" s="139">
        <v>0</v>
      </c>
      <c r="T422" s="139">
        <v>0</v>
      </c>
      <c r="U422" s="139">
        <v>0</v>
      </c>
      <c r="V422" s="139">
        <v>0</v>
      </c>
      <c r="W422" s="139">
        <v>0</v>
      </c>
      <c r="X422" s="139">
        <v>0</v>
      </c>
      <c r="Y422" s="139">
        <v>0</v>
      </c>
      <c r="Z422" s="139">
        <v>139000</v>
      </c>
      <c r="AA422" s="139">
        <v>173674000</v>
      </c>
      <c r="AB422" s="139">
        <v>127000</v>
      </c>
      <c r="AC422" s="139">
        <v>127000</v>
      </c>
      <c r="AD422" s="139">
        <v>0</v>
      </c>
      <c r="AE422" s="139">
        <v>173416000</v>
      </c>
      <c r="AF422" s="139">
        <v>0</v>
      </c>
      <c r="AG422" s="139">
        <v>0</v>
      </c>
      <c r="AH422" s="139">
        <v>0</v>
      </c>
      <c r="AI422" s="139">
        <v>131000</v>
      </c>
      <c r="AJ422" s="140" t="s">
        <v>794</v>
      </c>
      <c r="AK422" s="138">
        <v>11138045</v>
      </c>
      <c r="AL422" s="114"/>
      <c r="AM422" s="113"/>
    </row>
    <row r="423" spans="1:39" ht="15">
      <c r="A423" s="109" t="str">
        <f>INDEX('Tabel 3.1'!$C$9:$C$579,MATCH(AK423,'Tabel 3.1'!$IV$9:$IV$579,0))&amp;" - "&amp;INDEX('Tabel 3.1'!$D$9:$D$579,MATCH(AK423,'Tabel 3.1'!$IV$9:$IV$579,0))</f>
        <v>BankInvest - Europa Small Cap Aktier</v>
      </c>
      <c r="B423" s="138">
        <v>201412</v>
      </c>
      <c r="C423" s="138">
        <v>11138</v>
      </c>
      <c r="D423" s="138">
        <v>46</v>
      </c>
      <c r="E423" s="139">
        <v>486690000</v>
      </c>
      <c r="F423" s="139">
        <v>5301000</v>
      </c>
      <c r="G423" s="139">
        <v>5301000</v>
      </c>
      <c r="H423" s="139">
        <v>0</v>
      </c>
      <c r="I423" s="139">
        <v>0</v>
      </c>
      <c r="J423" s="139">
        <v>0</v>
      </c>
      <c r="K423" s="139">
        <v>0</v>
      </c>
      <c r="L423" s="139">
        <v>0</v>
      </c>
      <c r="M423" s="139">
        <v>481124000</v>
      </c>
      <c r="N423" s="139">
        <v>13093000</v>
      </c>
      <c r="O423" s="139">
        <v>462906000</v>
      </c>
      <c r="P423" s="139">
        <v>0</v>
      </c>
      <c r="Q423" s="139">
        <v>5125000</v>
      </c>
      <c r="R423" s="139">
        <v>0</v>
      </c>
      <c r="S423" s="139">
        <v>0</v>
      </c>
      <c r="T423" s="139">
        <v>0</v>
      </c>
      <c r="U423" s="139">
        <v>0</v>
      </c>
      <c r="V423" s="139">
        <v>0</v>
      </c>
      <c r="W423" s="139">
        <v>0</v>
      </c>
      <c r="X423" s="139">
        <v>0</v>
      </c>
      <c r="Y423" s="139">
        <v>0</v>
      </c>
      <c r="Z423" s="139">
        <v>266000</v>
      </c>
      <c r="AA423" s="139">
        <v>486690000</v>
      </c>
      <c r="AB423" s="139">
        <v>3128000</v>
      </c>
      <c r="AC423" s="139">
        <v>3128000</v>
      </c>
      <c r="AD423" s="139">
        <v>0</v>
      </c>
      <c r="AE423" s="139">
        <v>483563000</v>
      </c>
      <c r="AF423" s="139">
        <v>0</v>
      </c>
      <c r="AG423" s="139">
        <v>0</v>
      </c>
      <c r="AH423" s="139">
        <v>0</v>
      </c>
      <c r="AI423" s="139">
        <v>0</v>
      </c>
      <c r="AJ423" s="140" t="s">
        <v>794</v>
      </c>
      <c r="AK423" s="138">
        <v>11138046</v>
      </c>
      <c r="AL423" s="114"/>
      <c r="AM423" s="113"/>
    </row>
    <row r="424" spans="1:39" ht="15">
      <c r="A424" s="109" t="str">
        <f>INDEX('Tabel 3.1'!$C$9:$C$579,MATCH(AK424,'Tabel 3.1'!$IV$9:$IV$579,0))&amp;" - "&amp;INDEX('Tabel 3.1'!$D$9:$D$579,MATCH(AK424,'Tabel 3.1'!$IV$9:$IV$579,0))</f>
        <v>BankInvest - Emerging Markets Virksomhedsobligationer 2018</v>
      </c>
      <c r="B424" s="138">
        <v>201412</v>
      </c>
      <c r="C424" s="138">
        <v>11138</v>
      </c>
      <c r="D424" s="138">
        <v>47</v>
      </c>
      <c r="E424" s="139">
        <v>404609000</v>
      </c>
      <c r="F424" s="139">
        <v>19247000</v>
      </c>
      <c r="G424" s="139">
        <v>19237000</v>
      </c>
      <c r="H424" s="139">
        <v>10000</v>
      </c>
      <c r="I424" s="139">
        <v>383445000</v>
      </c>
      <c r="J424" s="139">
        <v>0</v>
      </c>
      <c r="K424" s="139">
        <v>361139000</v>
      </c>
      <c r="L424" s="139">
        <v>22306000</v>
      </c>
      <c r="M424" s="139">
        <v>0</v>
      </c>
      <c r="N424" s="139">
        <v>0</v>
      </c>
      <c r="O424" s="139">
        <v>0</v>
      </c>
      <c r="P424" s="139">
        <v>0</v>
      </c>
      <c r="Q424" s="139">
        <v>0</v>
      </c>
      <c r="R424" s="139">
        <v>0</v>
      </c>
      <c r="S424" s="139">
        <v>0</v>
      </c>
      <c r="T424" s="139">
        <v>0</v>
      </c>
      <c r="U424" s="139">
        <v>0</v>
      </c>
      <c r="V424" s="139">
        <v>0</v>
      </c>
      <c r="W424" s="139">
        <v>0</v>
      </c>
      <c r="X424" s="139">
        <v>0</v>
      </c>
      <c r="Y424" s="139">
        <v>0</v>
      </c>
      <c r="Z424" s="139">
        <v>1917000</v>
      </c>
      <c r="AA424" s="139">
        <v>404609000</v>
      </c>
      <c r="AB424" s="139">
        <v>635000</v>
      </c>
      <c r="AC424" s="139">
        <v>635000</v>
      </c>
      <c r="AD424" s="139">
        <v>0</v>
      </c>
      <c r="AE424" s="139">
        <v>392231000</v>
      </c>
      <c r="AF424" s="139">
        <v>11733000</v>
      </c>
      <c r="AG424" s="139">
        <v>0</v>
      </c>
      <c r="AH424" s="139">
        <v>11733000</v>
      </c>
      <c r="AI424" s="139">
        <v>9000</v>
      </c>
      <c r="AJ424" s="140" t="s">
        <v>794</v>
      </c>
      <c r="AK424" s="138">
        <v>11138047</v>
      </c>
      <c r="AL424" s="114"/>
      <c r="AM424" s="113"/>
    </row>
    <row r="425" spans="1:39" ht="15">
      <c r="A425" s="109" t="str">
        <f>INDEX('Tabel 3.1'!$C$9:$C$579,MATCH(AK425,'Tabel 3.1'!$IV$9:$IV$579,0))&amp;" - "&amp;INDEX('Tabel 3.1'!$D$9:$D$579,MATCH(AK425,'Tabel 3.1'!$IV$9:$IV$579,0))</f>
        <v>Nielsen Global Value - Nielsen Global Value</v>
      </c>
      <c r="B425" s="138">
        <v>201412</v>
      </c>
      <c r="C425" s="138">
        <v>11146</v>
      </c>
      <c r="D425" s="138">
        <v>1</v>
      </c>
      <c r="E425" s="139">
        <v>1444182000</v>
      </c>
      <c r="F425" s="139">
        <v>253607000</v>
      </c>
      <c r="G425" s="139">
        <v>133547000</v>
      </c>
      <c r="H425" s="139">
        <v>120060000</v>
      </c>
      <c r="I425" s="139">
        <v>0</v>
      </c>
      <c r="J425" s="139">
        <v>0</v>
      </c>
      <c r="K425" s="139">
        <v>0</v>
      </c>
      <c r="L425" s="139">
        <v>0</v>
      </c>
      <c r="M425" s="139">
        <v>1189479000</v>
      </c>
      <c r="N425" s="139">
        <v>162730000</v>
      </c>
      <c r="O425" s="139">
        <v>1026749000</v>
      </c>
      <c r="P425" s="139">
        <v>0</v>
      </c>
      <c r="Q425" s="139">
        <v>0</v>
      </c>
      <c r="R425" s="139">
        <v>0</v>
      </c>
      <c r="S425" s="139">
        <v>0</v>
      </c>
      <c r="T425" s="139">
        <v>0</v>
      </c>
      <c r="U425" s="139">
        <v>0</v>
      </c>
      <c r="V425" s="139">
        <v>0</v>
      </c>
      <c r="W425" s="139">
        <v>0</v>
      </c>
      <c r="X425" s="139">
        <v>0</v>
      </c>
      <c r="Y425" s="139">
        <v>0</v>
      </c>
      <c r="Z425" s="139">
        <v>1097000</v>
      </c>
      <c r="AA425" s="139">
        <v>1444182000</v>
      </c>
      <c r="AB425" s="139">
        <v>1165000</v>
      </c>
      <c r="AC425" s="139">
        <v>1165000</v>
      </c>
      <c r="AD425" s="139">
        <v>0</v>
      </c>
      <c r="AE425" s="139">
        <v>1443017000</v>
      </c>
      <c r="AF425" s="139">
        <v>0</v>
      </c>
      <c r="AG425" s="139">
        <v>0</v>
      </c>
      <c r="AH425" s="139">
        <v>0</v>
      </c>
      <c r="AI425" s="139">
        <v>0</v>
      </c>
      <c r="AJ425" s="140" t="s">
        <v>794</v>
      </c>
      <c r="AK425" s="138">
        <v>11146001</v>
      </c>
      <c r="AL425" s="114"/>
      <c r="AM425" s="113"/>
    </row>
    <row r="426" spans="1:39" ht="15">
      <c r="A426" s="109" t="str">
        <f>INDEX('Tabel 3.1'!$C$9:$C$579,MATCH(AK426,'Tabel 3.1'!$IV$9:$IV$579,0))&amp;" - "&amp;INDEX('Tabel 3.1'!$D$9:$D$579,MATCH(AK426,'Tabel 3.1'!$IV$9:$IV$579,0))</f>
        <v>Nykredit Invest Engros - EuroKredit</v>
      </c>
      <c r="B426" s="138">
        <v>201412</v>
      </c>
      <c r="C426" s="138">
        <v>11149</v>
      </c>
      <c r="D426" s="138">
        <v>1</v>
      </c>
      <c r="E426" s="139">
        <v>781993000</v>
      </c>
      <c r="F426" s="139">
        <v>16812000</v>
      </c>
      <c r="G426" s="139">
        <v>16812000</v>
      </c>
      <c r="H426" s="139">
        <v>0</v>
      </c>
      <c r="I426" s="139">
        <v>765127000</v>
      </c>
      <c r="J426" s="139">
        <v>124901000</v>
      </c>
      <c r="K426" s="139">
        <v>636735000</v>
      </c>
      <c r="L426" s="139">
        <v>3490000</v>
      </c>
      <c r="M426" s="139">
        <v>0</v>
      </c>
      <c r="N426" s="139">
        <v>0</v>
      </c>
      <c r="O426" s="139">
        <v>0</v>
      </c>
      <c r="P426" s="139">
        <v>0</v>
      </c>
      <c r="Q426" s="139">
        <v>0</v>
      </c>
      <c r="R426" s="139">
        <v>0</v>
      </c>
      <c r="S426" s="139">
        <v>0</v>
      </c>
      <c r="T426" s="139">
        <v>0</v>
      </c>
      <c r="U426" s="139">
        <v>0</v>
      </c>
      <c r="V426" s="139">
        <v>55000</v>
      </c>
      <c r="W426" s="139">
        <v>0</v>
      </c>
      <c r="X426" s="139">
        <v>55000</v>
      </c>
      <c r="Y426" s="139">
        <v>0</v>
      </c>
      <c r="Z426" s="139">
        <v>0</v>
      </c>
      <c r="AA426" s="139">
        <v>781993000</v>
      </c>
      <c r="AB426" s="139">
        <v>633000</v>
      </c>
      <c r="AC426" s="139">
        <v>0</v>
      </c>
      <c r="AD426" s="139">
        <v>633000</v>
      </c>
      <c r="AE426" s="139">
        <v>780472000</v>
      </c>
      <c r="AF426" s="139">
        <v>889000</v>
      </c>
      <c r="AG426" s="139">
        <v>0</v>
      </c>
      <c r="AH426" s="139">
        <v>889000</v>
      </c>
      <c r="AI426" s="139">
        <v>0</v>
      </c>
      <c r="AJ426" s="140" t="s">
        <v>794</v>
      </c>
      <c r="AK426" s="138">
        <v>11149001</v>
      </c>
      <c r="AL426" s="114"/>
      <c r="AM426" s="113"/>
    </row>
    <row r="427" spans="1:39" ht="15">
      <c r="A427" s="109" t="str">
        <f>INDEX('Tabel 3.1'!$C$9:$C$579,MATCH(AK427,'Tabel 3.1'!$IV$9:$IV$579,0))&amp;" - "&amp;INDEX('Tabel 3.1'!$D$9:$D$579,MATCH(AK427,'Tabel 3.1'!$IV$9:$IV$579,0))</f>
        <v>Nykredit Invest Engros - Vækstlande</v>
      </c>
      <c r="B427" s="138">
        <v>201412</v>
      </c>
      <c r="C427" s="138">
        <v>11149</v>
      </c>
      <c r="D427" s="138">
        <v>3</v>
      </c>
      <c r="E427" s="139">
        <v>178136000</v>
      </c>
      <c r="F427" s="139">
        <v>7525000</v>
      </c>
      <c r="G427" s="139">
        <v>7525000</v>
      </c>
      <c r="H427" s="139">
        <v>0</v>
      </c>
      <c r="I427" s="139">
        <v>0</v>
      </c>
      <c r="J427" s="139">
        <v>0</v>
      </c>
      <c r="K427" s="139">
        <v>0</v>
      </c>
      <c r="L427" s="139">
        <v>0</v>
      </c>
      <c r="M427" s="139">
        <v>138669000</v>
      </c>
      <c r="N427" s="139">
        <v>0</v>
      </c>
      <c r="O427" s="139">
        <v>137231000</v>
      </c>
      <c r="P427" s="139">
        <v>0</v>
      </c>
      <c r="Q427" s="139">
        <v>1438000</v>
      </c>
      <c r="R427" s="139">
        <v>0</v>
      </c>
      <c r="S427" s="139">
        <v>0</v>
      </c>
      <c r="T427" s="139">
        <v>0</v>
      </c>
      <c r="U427" s="139">
        <v>0</v>
      </c>
      <c r="V427" s="139">
        <v>0</v>
      </c>
      <c r="W427" s="139">
        <v>0</v>
      </c>
      <c r="X427" s="139">
        <v>0</v>
      </c>
      <c r="Y427" s="139">
        <v>0</v>
      </c>
      <c r="Z427" s="139">
        <v>31942000</v>
      </c>
      <c r="AA427" s="139">
        <v>178136000</v>
      </c>
      <c r="AB427" s="139">
        <v>3469000</v>
      </c>
      <c r="AC427" s="139">
        <v>9000</v>
      </c>
      <c r="AD427" s="139">
        <v>3460000</v>
      </c>
      <c r="AE427" s="139">
        <v>142676000</v>
      </c>
      <c r="AF427" s="139">
        <v>0</v>
      </c>
      <c r="AG427" s="139">
        <v>0</v>
      </c>
      <c r="AH427" s="139">
        <v>0</v>
      </c>
      <c r="AI427" s="139">
        <v>31991000</v>
      </c>
      <c r="AJ427" s="140" t="s">
        <v>794</v>
      </c>
      <c r="AK427" s="138">
        <v>11149003</v>
      </c>
      <c r="AL427" s="114"/>
      <c r="AM427" s="113"/>
    </row>
    <row r="428" spans="1:39" ht="15">
      <c r="A428" s="109" t="str">
        <f>INDEX('Tabel 3.1'!$C$9:$C$579,MATCH(AK428,'Tabel 3.1'!$IV$9:$IV$579,0))&amp;" - "&amp;INDEX('Tabel 3.1'!$D$9:$D$579,MATCH(AK428,'Tabel 3.1'!$IV$9:$IV$579,0))</f>
        <v>Nykredit Invest Engros - European High Yield SRI</v>
      </c>
      <c r="B428" s="138">
        <v>201412</v>
      </c>
      <c r="C428" s="138">
        <v>11149</v>
      </c>
      <c r="D428" s="138">
        <v>4</v>
      </c>
      <c r="E428" s="139">
        <v>843548000</v>
      </c>
      <c r="F428" s="139">
        <v>13281000</v>
      </c>
      <c r="G428" s="139">
        <v>13281000</v>
      </c>
      <c r="H428" s="139">
        <v>0</v>
      </c>
      <c r="I428" s="139">
        <v>830131000</v>
      </c>
      <c r="J428" s="139">
        <v>5111000</v>
      </c>
      <c r="K428" s="139">
        <v>819963000</v>
      </c>
      <c r="L428" s="139">
        <v>5057000</v>
      </c>
      <c r="M428" s="139">
        <v>0</v>
      </c>
      <c r="N428" s="139">
        <v>0</v>
      </c>
      <c r="O428" s="139">
        <v>0</v>
      </c>
      <c r="P428" s="139">
        <v>0</v>
      </c>
      <c r="Q428" s="139">
        <v>0</v>
      </c>
      <c r="R428" s="139">
        <v>0</v>
      </c>
      <c r="S428" s="139">
        <v>0</v>
      </c>
      <c r="T428" s="139">
        <v>0</v>
      </c>
      <c r="U428" s="139">
        <v>0</v>
      </c>
      <c r="V428" s="139">
        <v>135000</v>
      </c>
      <c r="W428" s="139">
        <v>0</v>
      </c>
      <c r="X428" s="139">
        <v>135000</v>
      </c>
      <c r="Y428" s="139">
        <v>0</v>
      </c>
      <c r="Z428" s="139">
        <v>0</v>
      </c>
      <c r="AA428" s="139">
        <v>843548000</v>
      </c>
      <c r="AB428" s="139">
        <v>978000</v>
      </c>
      <c r="AC428" s="139">
        <v>0</v>
      </c>
      <c r="AD428" s="139">
        <v>978000</v>
      </c>
      <c r="AE428" s="139">
        <v>842200000</v>
      </c>
      <c r="AF428" s="139">
        <v>369000</v>
      </c>
      <c r="AG428" s="139">
        <v>0</v>
      </c>
      <c r="AH428" s="139">
        <v>369000</v>
      </c>
      <c r="AI428" s="139">
        <v>0</v>
      </c>
      <c r="AJ428" s="140" t="s">
        <v>794</v>
      </c>
      <c r="AK428" s="138">
        <v>11149004</v>
      </c>
      <c r="AL428" s="114"/>
      <c r="AM428" s="113"/>
    </row>
    <row r="429" spans="1:39" ht="15">
      <c r="A429" s="109" t="str">
        <f>INDEX('Tabel 3.1'!$C$9:$C$579,MATCH(AK429,'Tabel 3.1'!$IV$9:$IV$579,0))&amp;" - "&amp;INDEX('Tabel 3.1'!$D$9:$D$579,MATCH(AK429,'Tabel 3.1'!$IV$9:$IV$579,0))</f>
        <v>Nykredit Invest Engros - Lange obligationer</v>
      </c>
      <c r="B429" s="138">
        <v>201412</v>
      </c>
      <c r="C429" s="138">
        <v>11149</v>
      </c>
      <c r="D429" s="138">
        <v>5</v>
      </c>
      <c r="E429" s="139">
        <v>2846674000</v>
      </c>
      <c r="F429" s="139">
        <v>15549000</v>
      </c>
      <c r="G429" s="139">
        <v>15549000</v>
      </c>
      <c r="H429" s="139">
        <v>0</v>
      </c>
      <c r="I429" s="139">
        <v>2703671000</v>
      </c>
      <c r="J429" s="139">
        <v>2653109000</v>
      </c>
      <c r="K429" s="139">
        <v>50562000</v>
      </c>
      <c r="L429" s="139">
        <v>0</v>
      </c>
      <c r="M429" s="139">
        <v>0</v>
      </c>
      <c r="N429" s="139">
        <v>0</v>
      </c>
      <c r="O429" s="139">
        <v>0</v>
      </c>
      <c r="P429" s="139">
        <v>0</v>
      </c>
      <c r="Q429" s="139">
        <v>0</v>
      </c>
      <c r="R429" s="139">
        <v>0</v>
      </c>
      <c r="S429" s="139">
        <v>0</v>
      </c>
      <c r="T429" s="139">
        <v>0</v>
      </c>
      <c r="U429" s="139">
        <v>0</v>
      </c>
      <c r="V429" s="139">
        <v>0</v>
      </c>
      <c r="W429" s="139">
        <v>0</v>
      </c>
      <c r="X429" s="139">
        <v>0</v>
      </c>
      <c r="Y429" s="139">
        <v>0</v>
      </c>
      <c r="Z429" s="139">
        <v>127454000</v>
      </c>
      <c r="AA429" s="139">
        <v>2846674000</v>
      </c>
      <c r="AB429" s="139">
        <v>677902000</v>
      </c>
      <c r="AC429" s="139">
        <v>0</v>
      </c>
      <c r="AD429" s="139">
        <v>677902000</v>
      </c>
      <c r="AE429" s="139">
        <v>2029667000</v>
      </c>
      <c r="AF429" s="139">
        <v>0</v>
      </c>
      <c r="AG429" s="139">
        <v>0</v>
      </c>
      <c r="AH429" s="139">
        <v>0</v>
      </c>
      <c r="AI429" s="139">
        <v>139104000</v>
      </c>
      <c r="AJ429" s="140" t="s">
        <v>794</v>
      </c>
      <c r="AK429" s="138">
        <v>11149005</v>
      </c>
      <c r="AL429" s="114"/>
      <c r="AM429" s="113"/>
    </row>
    <row r="430" spans="1:39" ht="15">
      <c r="A430" s="109" t="str">
        <f>INDEX('Tabel 3.1'!$C$9:$C$579,MATCH(AK430,'Tabel 3.1'!$IV$9:$IV$579,0))&amp;" - "&amp;INDEX('Tabel 3.1'!$D$9:$D$579,MATCH(AK430,'Tabel 3.1'!$IV$9:$IV$579,0))</f>
        <v>Nykredit Invest Engros - Global Opportunities</v>
      </c>
      <c r="B430" s="138">
        <v>201412</v>
      </c>
      <c r="C430" s="138">
        <v>11149</v>
      </c>
      <c r="D430" s="138">
        <v>8</v>
      </c>
      <c r="E430" s="139">
        <v>821144000</v>
      </c>
      <c r="F430" s="139">
        <v>10579000</v>
      </c>
      <c r="G430" s="139">
        <v>10579000</v>
      </c>
      <c r="H430" s="139">
        <v>0</v>
      </c>
      <c r="I430" s="139">
        <v>0</v>
      </c>
      <c r="J430" s="139">
        <v>0</v>
      </c>
      <c r="K430" s="139">
        <v>0</v>
      </c>
      <c r="L430" s="139">
        <v>0</v>
      </c>
      <c r="M430" s="139">
        <v>809824000</v>
      </c>
      <c r="N430" s="139">
        <v>0</v>
      </c>
      <c r="O430" s="139">
        <v>809824000</v>
      </c>
      <c r="P430" s="139">
        <v>0</v>
      </c>
      <c r="Q430" s="139">
        <v>0</v>
      </c>
      <c r="R430" s="139">
        <v>0</v>
      </c>
      <c r="S430" s="139">
        <v>0</v>
      </c>
      <c r="T430" s="139">
        <v>0</v>
      </c>
      <c r="U430" s="139">
        <v>0</v>
      </c>
      <c r="V430" s="139">
        <v>0</v>
      </c>
      <c r="W430" s="139">
        <v>0</v>
      </c>
      <c r="X430" s="139">
        <v>0</v>
      </c>
      <c r="Y430" s="139">
        <v>0</v>
      </c>
      <c r="Z430" s="139">
        <v>741000</v>
      </c>
      <c r="AA430" s="139">
        <v>821144000</v>
      </c>
      <c r="AB430" s="139">
        <v>2391000</v>
      </c>
      <c r="AC430" s="139">
        <v>7000</v>
      </c>
      <c r="AD430" s="139">
        <v>2384000</v>
      </c>
      <c r="AE430" s="139">
        <v>818753000</v>
      </c>
      <c r="AF430" s="139">
        <v>0</v>
      </c>
      <c r="AG430" s="139">
        <v>0</v>
      </c>
      <c r="AH430" s="139">
        <v>0</v>
      </c>
      <c r="AI430" s="139">
        <v>0</v>
      </c>
      <c r="AJ430" s="140" t="s">
        <v>794</v>
      </c>
      <c r="AK430" s="138">
        <v>11149008</v>
      </c>
      <c r="AL430" s="114"/>
      <c r="AM430" s="113"/>
    </row>
    <row r="431" spans="1:39" ht="15">
      <c r="A431" s="109" t="str">
        <f>INDEX('Tabel 3.1'!$C$9:$C$579,MATCH(AK431,'Tabel 3.1'!$IV$9:$IV$579,0))&amp;" - "&amp;INDEX('Tabel 3.1'!$D$9:$D$579,MATCH(AK431,'Tabel 3.1'!$IV$9:$IV$579,0))</f>
        <v>Nykredit Invest Engros - Danske aktier - Unit Link</v>
      </c>
      <c r="B431" s="138">
        <v>201412</v>
      </c>
      <c r="C431" s="138">
        <v>11149</v>
      </c>
      <c r="D431" s="138">
        <v>9</v>
      </c>
      <c r="E431" s="139">
        <v>120776000</v>
      </c>
      <c r="F431" s="139">
        <v>673000</v>
      </c>
      <c r="G431" s="139">
        <v>673000</v>
      </c>
      <c r="H431" s="139">
        <v>0</v>
      </c>
      <c r="I431" s="139">
        <v>0</v>
      </c>
      <c r="J431" s="139">
        <v>0</v>
      </c>
      <c r="K431" s="139">
        <v>0</v>
      </c>
      <c r="L431" s="139">
        <v>0</v>
      </c>
      <c r="M431" s="139">
        <v>119763000</v>
      </c>
      <c r="N431" s="139">
        <v>109291000</v>
      </c>
      <c r="O431" s="139">
        <v>10473000</v>
      </c>
      <c r="P431" s="139">
        <v>0</v>
      </c>
      <c r="Q431" s="139">
        <v>0</v>
      </c>
      <c r="R431" s="139">
        <v>0</v>
      </c>
      <c r="S431" s="139">
        <v>0</v>
      </c>
      <c r="T431" s="139">
        <v>0</v>
      </c>
      <c r="U431" s="139">
        <v>0</v>
      </c>
      <c r="V431" s="139">
        <v>0</v>
      </c>
      <c r="W431" s="139">
        <v>0</v>
      </c>
      <c r="X431" s="139">
        <v>0</v>
      </c>
      <c r="Y431" s="139">
        <v>0</v>
      </c>
      <c r="Z431" s="139">
        <v>340000</v>
      </c>
      <c r="AA431" s="139">
        <v>120776000</v>
      </c>
      <c r="AB431" s="139">
        <v>534000</v>
      </c>
      <c r="AC431" s="139">
        <v>0</v>
      </c>
      <c r="AD431" s="139">
        <v>534000</v>
      </c>
      <c r="AE431" s="139">
        <v>119868000</v>
      </c>
      <c r="AF431" s="139">
        <v>0</v>
      </c>
      <c r="AG431" s="139">
        <v>0</v>
      </c>
      <c r="AH431" s="139">
        <v>0</v>
      </c>
      <c r="AI431" s="139">
        <v>374000</v>
      </c>
      <c r="AJ431" s="140" t="s">
        <v>794</v>
      </c>
      <c r="AK431" s="138">
        <v>11149009</v>
      </c>
      <c r="AL431" s="114"/>
      <c r="AM431" s="113"/>
    </row>
    <row r="432" spans="1:39" ht="15">
      <c r="A432" s="109" t="str">
        <f>INDEX('Tabel 3.1'!$C$9:$C$579,MATCH(AK432,'Tabel 3.1'!$IV$9:$IV$579,0))&amp;" - "&amp;INDEX('Tabel 3.1'!$D$9:$D$579,MATCH(AK432,'Tabel 3.1'!$IV$9:$IV$579,0))</f>
        <v>Nykredit Invest Engros - Globale indeksobligationer</v>
      </c>
      <c r="B432" s="138">
        <v>201412</v>
      </c>
      <c r="C432" s="138">
        <v>11149</v>
      </c>
      <c r="D432" s="138">
        <v>11</v>
      </c>
      <c r="E432" s="139">
        <v>165747000</v>
      </c>
      <c r="F432" s="139">
        <v>911000</v>
      </c>
      <c r="G432" s="139">
        <v>911000</v>
      </c>
      <c r="H432" s="139">
        <v>0</v>
      </c>
      <c r="I432" s="139">
        <v>164796000</v>
      </c>
      <c r="J432" s="139">
        <v>26128000</v>
      </c>
      <c r="K432" s="139">
        <v>134755000</v>
      </c>
      <c r="L432" s="139">
        <v>3913000</v>
      </c>
      <c r="M432" s="139">
        <v>0</v>
      </c>
      <c r="N432" s="139">
        <v>0</v>
      </c>
      <c r="O432" s="139">
        <v>0</v>
      </c>
      <c r="P432" s="139">
        <v>0</v>
      </c>
      <c r="Q432" s="139">
        <v>0</v>
      </c>
      <c r="R432" s="139">
        <v>0</v>
      </c>
      <c r="S432" s="139">
        <v>0</v>
      </c>
      <c r="T432" s="139">
        <v>0</v>
      </c>
      <c r="U432" s="139">
        <v>0</v>
      </c>
      <c r="V432" s="139">
        <v>40000</v>
      </c>
      <c r="W432" s="139">
        <v>0</v>
      </c>
      <c r="X432" s="139">
        <v>40000</v>
      </c>
      <c r="Y432" s="139">
        <v>0</v>
      </c>
      <c r="Z432" s="139">
        <v>0</v>
      </c>
      <c r="AA432" s="139">
        <v>165747000</v>
      </c>
      <c r="AB432" s="139">
        <v>134000</v>
      </c>
      <c r="AC432" s="139">
        <v>0</v>
      </c>
      <c r="AD432" s="139">
        <v>134000</v>
      </c>
      <c r="AE432" s="139">
        <v>162306000</v>
      </c>
      <c r="AF432" s="139">
        <v>3307000</v>
      </c>
      <c r="AG432" s="139">
        <v>0</v>
      </c>
      <c r="AH432" s="139">
        <v>3307000</v>
      </c>
      <c r="AI432" s="139">
        <v>0</v>
      </c>
      <c r="AJ432" s="140" t="s">
        <v>794</v>
      </c>
      <c r="AK432" s="138">
        <v>11149011</v>
      </c>
      <c r="AL432" s="114"/>
      <c r="AM432" s="113"/>
    </row>
    <row r="433" spans="1:39" ht="15">
      <c r="A433" s="109" t="str">
        <f>INDEX('Tabel 3.1'!$C$9:$C$579,MATCH(AK433,'Tabel 3.1'!$IV$9:$IV$579,0))&amp;" - "&amp;INDEX('Tabel 3.1'!$D$9:$D$579,MATCH(AK433,'Tabel 3.1'!$IV$9:$IV$579,0))</f>
        <v>Independent Invest - Independent Global</v>
      </c>
      <c r="B433" s="138">
        <v>201412</v>
      </c>
      <c r="C433" s="138">
        <v>11150</v>
      </c>
      <c r="D433" s="138">
        <v>1</v>
      </c>
      <c r="E433" s="139">
        <v>342842000</v>
      </c>
      <c r="F433" s="139">
        <v>13350000</v>
      </c>
      <c r="G433" s="139">
        <v>13350000</v>
      </c>
      <c r="H433" s="139">
        <v>0</v>
      </c>
      <c r="I433" s="139"/>
      <c r="J433" s="139"/>
      <c r="K433" s="139"/>
      <c r="L433" s="139"/>
      <c r="M433" s="139">
        <v>329439000</v>
      </c>
      <c r="N433" s="139">
        <v>0</v>
      </c>
      <c r="O433" s="139">
        <v>329439000</v>
      </c>
      <c r="P433" s="139">
        <v>0</v>
      </c>
      <c r="Q433" s="139">
        <v>0</v>
      </c>
      <c r="R433" s="139">
        <v>0</v>
      </c>
      <c r="S433" s="139"/>
      <c r="T433" s="139"/>
      <c r="U433" s="139"/>
      <c r="V433" s="139"/>
      <c r="W433" s="139"/>
      <c r="X433" s="139"/>
      <c r="Y433" s="139"/>
      <c r="Z433" s="139">
        <v>54000</v>
      </c>
      <c r="AA433" s="139">
        <v>342842000</v>
      </c>
      <c r="AB433" s="139"/>
      <c r="AC433" s="139"/>
      <c r="AD433" s="139"/>
      <c r="AE433" s="139">
        <v>342439000</v>
      </c>
      <c r="AF433" s="139"/>
      <c r="AG433" s="139"/>
      <c r="AH433" s="139"/>
      <c r="AI433" s="139">
        <v>403000</v>
      </c>
      <c r="AJ433" s="140" t="s">
        <v>794</v>
      </c>
      <c r="AK433" s="138">
        <v>11150001</v>
      </c>
      <c r="AL433" s="114"/>
      <c r="AM433" s="113"/>
    </row>
    <row r="434" spans="1:39" ht="15">
      <c r="A434" s="109" t="str">
        <f>INDEX('Tabel 3.1'!$C$9:$C$579,MATCH(AK434,'Tabel 3.1'!$IV$9:$IV$579,0))&amp;" - "&amp;INDEX('Tabel 3.1'!$D$9:$D$579,MATCH(AK434,'Tabel 3.1'!$IV$9:$IV$579,0))</f>
        <v>Independent Invest - Independent New Global</v>
      </c>
      <c r="B434" s="138">
        <v>201412</v>
      </c>
      <c r="C434" s="138">
        <v>11150</v>
      </c>
      <c r="D434" s="138">
        <v>2</v>
      </c>
      <c r="E434" s="139">
        <v>114044000</v>
      </c>
      <c r="F434" s="139">
        <v>6557000</v>
      </c>
      <c r="G434" s="139">
        <v>6557000</v>
      </c>
      <c r="H434" s="139">
        <v>0</v>
      </c>
      <c r="I434" s="139"/>
      <c r="J434" s="139"/>
      <c r="K434" s="139"/>
      <c r="L434" s="139"/>
      <c r="M434" s="139">
        <v>107309000</v>
      </c>
      <c r="N434" s="139">
        <v>0</v>
      </c>
      <c r="O434" s="139">
        <v>107309000</v>
      </c>
      <c r="P434" s="139">
        <v>0</v>
      </c>
      <c r="Q434" s="139">
        <v>0</v>
      </c>
      <c r="R434" s="139">
        <v>0</v>
      </c>
      <c r="S434" s="139"/>
      <c r="T434" s="139"/>
      <c r="U434" s="139"/>
      <c r="V434" s="139"/>
      <c r="W434" s="139"/>
      <c r="X434" s="139"/>
      <c r="Y434" s="139"/>
      <c r="Z434" s="139">
        <v>178000</v>
      </c>
      <c r="AA434" s="139">
        <v>114044000</v>
      </c>
      <c r="AB434" s="139"/>
      <c r="AC434" s="139"/>
      <c r="AD434" s="139"/>
      <c r="AE434" s="139">
        <v>112908000</v>
      </c>
      <c r="AF434" s="139"/>
      <c r="AG434" s="139"/>
      <c r="AH434" s="139"/>
      <c r="AI434" s="139">
        <v>1136000</v>
      </c>
      <c r="AJ434" s="140" t="s">
        <v>794</v>
      </c>
      <c r="AK434" s="138">
        <v>11150002</v>
      </c>
      <c r="AL434" s="114"/>
      <c r="AM434" s="113"/>
    </row>
    <row r="435" spans="1:39" ht="15">
      <c r="A435" s="109" t="str">
        <f>INDEX('Tabel 3.1'!$C$9:$C$579,MATCH(AK435,'Tabel 3.1'!$IV$9:$IV$579,0))&amp;" - "&amp;INDEX('Tabel 3.1'!$D$9:$D$579,MATCH(AK435,'Tabel 3.1'!$IV$9:$IV$579,0))</f>
        <v>Independent Invest - Independent Bond</v>
      </c>
      <c r="B435" s="138">
        <v>201412</v>
      </c>
      <c r="C435" s="138">
        <v>11150</v>
      </c>
      <c r="D435" s="138">
        <v>3</v>
      </c>
      <c r="E435" s="139">
        <v>92088000</v>
      </c>
      <c r="F435" s="139">
        <v>3770000</v>
      </c>
      <c r="G435" s="139">
        <v>3770000</v>
      </c>
      <c r="H435" s="139">
        <v>0</v>
      </c>
      <c r="I435" s="139">
        <v>88317000</v>
      </c>
      <c r="J435" s="139">
        <v>8847000</v>
      </c>
      <c r="K435" s="139">
        <v>79470000</v>
      </c>
      <c r="L435" s="139">
        <v>0</v>
      </c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>
        <v>0</v>
      </c>
      <c r="AA435" s="139">
        <v>92088000</v>
      </c>
      <c r="AB435" s="139"/>
      <c r="AC435" s="139"/>
      <c r="AD435" s="139"/>
      <c r="AE435" s="139">
        <v>91993000</v>
      </c>
      <c r="AF435" s="139"/>
      <c r="AG435" s="139"/>
      <c r="AH435" s="139"/>
      <c r="AI435" s="139">
        <v>95000</v>
      </c>
      <c r="AJ435" s="140" t="s">
        <v>794</v>
      </c>
      <c r="AK435" s="138">
        <v>11150003</v>
      </c>
      <c r="AL435" s="114"/>
      <c r="AM435" s="113"/>
    </row>
    <row r="436" spans="1:39" ht="15">
      <c r="A436" s="109" t="str">
        <f>INDEX('Tabel 3.1'!$C$9:$C$579,MATCH(AK436,'Tabel 3.1'!$IV$9:$IV$579,0))&amp;" - "&amp;INDEX('Tabel 3.1'!$D$9:$D$579,MATCH(AK436,'Tabel 3.1'!$IV$9:$IV$579,0))</f>
        <v>Lægernes Pensionsinvestering - LPI Aktier Globale (aktiv forvaltning, MSCI Verden)</v>
      </c>
      <c r="B436" s="138">
        <v>201412</v>
      </c>
      <c r="C436" s="138">
        <v>11153</v>
      </c>
      <c r="D436" s="138">
        <v>1</v>
      </c>
      <c r="E436" s="139">
        <v>919913000</v>
      </c>
      <c r="F436" s="139">
        <v>34432000</v>
      </c>
      <c r="G436" s="139">
        <v>34432000</v>
      </c>
      <c r="H436" s="139">
        <v>0</v>
      </c>
      <c r="I436" s="139">
        <v>0</v>
      </c>
      <c r="J436" s="139">
        <v>0</v>
      </c>
      <c r="K436" s="139">
        <v>0</v>
      </c>
      <c r="L436" s="139">
        <v>0</v>
      </c>
      <c r="M436" s="139">
        <v>868084000</v>
      </c>
      <c r="N436" s="139">
        <v>0</v>
      </c>
      <c r="O436" s="139">
        <v>827725000</v>
      </c>
      <c r="P436" s="139">
        <v>0</v>
      </c>
      <c r="Q436" s="139">
        <v>40359000</v>
      </c>
      <c r="R436" s="139">
        <v>0</v>
      </c>
      <c r="S436" s="139">
        <v>0</v>
      </c>
      <c r="T436" s="139">
        <v>0</v>
      </c>
      <c r="U436" s="139">
        <v>0</v>
      </c>
      <c r="V436" s="139">
        <v>1000</v>
      </c>
      <c r="W436" s="139">
        <v>0</v>
      </c>
      <c r="X436" s="139">
        <v>1000</v>
      </c>
      <c r="Y436" s="139">
        <v>0</v>
      </c>
      <c r="Z436" s="139">
        <v>17395000</v>
      </c>
      <c r="AA436" s="139">
        <v>919913000</v>
      </c>
      <c r="AB436" s="139">
        <v>2551000</v>
      </c>
      <c r="AC436" s="139">
        <v>3000</v>
      </c>
      <c r="AD436" s="139">
        <v>2548000</v>
      </c>
      <c r="AE436" s="139">
        <v>899764000</v>
      </c>
      <c r="AF436" s="139">
        <v>0</v>
      </c>
      <c r="AG436" s="139">
        <v>0</v>
      </c>
      <c r="AH436" s="139">
        <v>0</v>
      </c>
      <c r="AI436" s="139">
        <v>17598000</v>
      </c>
      <c r="AJ436" s="140" t="s">
        <v>794</v>
      </c>
      <c r="AK436" s="138">
        <v>11153001</v>
      </c>
      <c r="AL436" s="114"/>
      <c r="AM436" s="113"/>
    </row>
    <row r="437" spans="1:39" ht="15">
      <c r="A437" s="109" t="str">
        <f>INDEX('Tabel 3.1'!$C$9:$C$579,MATCH(AK437,'Tabel 3.1'!$IV$9:$IV$579,0))&amp;" - "&amp;INDEX('Tabel 3.1'!$D$9:$D$579,MATCH(AK437,'Tabel 3.1'!$IV$9:$IV$579,0))</f>
        <v>Lægernes Pensionsinvestering - LPI Aktier USA (indeksportefølje, S&amp;P 500)</v>
      </c>
      <c r="B437" s="138">
        <v>201412</v>
      </c>
      <c r="C437" s="138">
        <v>11153</v>
      </c>
      <c r="D437" s="138">
        <v>5</v>
      </c>
      <c r="E437" s="139">
        <v>255248000</v>
      </c>
      <c r="F437" s="139">
        <v>479000</v>
      </c>
      <c r="G437" s="139">
        <v>479000</v>
      </c>
      <c r="H437" s="139">
        <v>0</v>
      </c>
      <c r="I437" s="139">
        <v>0</v>
      </c>
      <c r="J437" s="139">
        <v>0</v>
      </c>
      <c r="K437" s="139">
        <v>0</v>
      </c>
      <c r="L437" s="139">
        <v>0</v>
      </c>
      <c r="M437" s="139">
        <v>224022000</v>
      </c>
      <c r="N437" s="139">
        <v>0</v>
      </c>
      <c r="O437" s="139">
        <v>224022000</v>
      </c>
      <c r="P437" s="139">
        <v>0</v>
      </c>
      <c r="Q437" s="139">
        <v>0</v>
      </c>
      <c r="R437" s="139">
        <v>0</v>
      </c>
      <c r="S437" s="139">
        <v>0</v>
      </c>
      <c r="T437" s="139">
        <v>0</v>
      </c>
      <c r="U437" s="139">
        <v>0</v>
      </c>
      <c r="V437" s="139">
        <v>0</v>
      </c>
      <c r="W437" s="139">
        <v>0</v>
      </c>
      <c r="X437" s="139">
        <v>0</v>
      </c>
      <c r="Y437" s="139">
        <v>0</v>
      </c>
      <c r="Z437" s="139">
        <v>30747000</v>
      </c>
      <c r="AA437" s="139">
        <v>255248000</v>
      </c>
      <c r="AB437" s="139">
        <v>338000</v>
      </c>
      <c r="AC437" s="139">
        <v>1000</v>
      </c>
      <c r="AD437" s="139">
        <v>336000</v>
      </c>
      <c r="AE437" s="139">
        <v>224394000</v>
      </c>
      <c r="AF437" s="139">
        <v>0</v>
      </c>
      <c r="AG437" s="139">
        <v>0</v>
      </c>
      <c r="AH437" s="139">
        <v>0</v>
      </c>
      <c r="AI437" s="139">
        <v>30516000</v>
      </c>
      <c r="AJ437" s="140" t="s">
        <v>794</v>
      </c>
      <c r="AK437" s="138">
        <v>11153005</v>
      </c>
      <c r="AL437" s="114"/>
      <c r="AM437" s="113"/>
    </row>
    <row r="438" spans="1:39" ht="15">
      <c r="A438" s="109" t="str">
        <f>INDEX('Tabel 3.1'!$C$9:$C$579,MATCH(AK438,'Tabel 3.1'!$IV$9:$IV$579,0))&amp;" - "&amp;INDEX('Tabel 3.1'!$D$9:$D$579,MATCH(AK438,'Tabel 3.1'!$IV$9:$IV$579,0))</f>
        <v>Lægernes Pensionsinvestering - LPI Aktier Europa (indeksportefølje, MSCI Europa)</v>
      </c>
      <c r="B438" s="138">
        <v>201412</v>
      </c>
      <c r="C438" s="138">
        <v>11153</v>
      </c>
      <c r="D438" s="138">
        <v>7</v>
      </c>
      <c r="E438" s="139">
        <v>34180000</v>
      </c>
      <c r="F438" s="139">
        <v>271000</v>
      </c>
      <c r="G438" s="139">
        <v>271000</v>
      </c>
      <c r="H438" s="139">
        <v>0</v>
      </c>
      <c r="I438" s="139">
        <v>0</v>
      </c>
      <c r="J438" s="139">
        <v>0</v>
      </c>
      <c r="K438" s="139">
        <v>0</v>
      </c>
      <c r="L438" s="139">
        <v>0</v>
      </c>
      <c r="M438" s="139">
        <v>14169000</v>
      </c>
      <c r="N438" s="139">
        <v>340000</v>
      </c>
      <c r="O438" s="139">
        <v>13829000</v>
      </c>
      <c r="P438" s="139">
        <v>0</v>
      </c>
      <c r="Q438" s="139">
        <v>0</v>
      </c>
      <c r="R438" s="139">
        <v>0</v>
      </c>
      <c r="S438" s="139">
        <v>0</v>
      </c>
      <c r="T438" s="139">
        <v>0</v>
      </c>
      <c r="U438" s="139">
        <v>0</v>
      </c>
      <c r="V438" s="139">
        <v>8000</v>
      </c>
      <c r="W438" s="139">
        <v>0</v>
      </c>
      <c r="X438" s="139">
        <v>8000</v>
      </c>
      <c r="Y438" s="139">
        <v>0</v>
      </c>
      <c r="Z438" s="139">
        <v>19732000</v>
      </c>
      <c r="AA438" s="139">
        <v>34180000</v>
      </c>
      <c r="AB438" s="139">
        <v>131000</v>
      </c>
      <c r="AC438" s="139">
        <v>1000</v>
      </c>
      <c r="AD438" s="139">
        <v>130000</v>
      </c>
      <c r="AE438" s="139">
        <v>15308000</v>
      </c>
      <c r="AF438" s="139">
        <v>0</v>
      </c>
      <c r="AG438" s="139">
        <v>0</v>
      </c>
      <c r="AH438" s="139">
        <v>0</v>
      </c>
      <c r="AI438" s="139">
        <v>18741000</v>
      </c>
      <c r="AJ438" s="140" t="s">
        <v>794</v>
      </c>
      <c r="AK438" s="138">
        <v>11153007</v>
      </c>
      <c r="AL438" s="114"/>
      <c r="AM438" s="113"/>
    </row>
    <row r="439" spans="1:39" ht="15">
      <c r="A439" s="109" t="str">
        <f>INDEX('Tabel 3.1'!$C$9:$C$579,MATCH(AK439,'Tabel 3.1'!$IV$9:$IV$579,0))&amp;" - "&amp;INDEX('Tabel 3.1'!$D$9:$D$579,MATCH(AK439,'Tabel 3.1'!$IV$9:$IV$579,0))</f>
        <v>Lægernes Pensionsinvestering - LPI Aktier Asien (indeksportefølje, MSCI Pacific)</v>
      </c>
      <c r="B439" s="138">
        <v>201412</v>
      </c>
      <c r="C439" s="138">
        <v>11153</v>
      </c>
      <c r="D439" s="138">
        <v>12</v>
      </c>
      <c r="E439" s="139">
        <v>252490000</v>
      </c>
      <c r="F439" s="139">
        <v>1133000</v>
      </c>
      <c r="G439" s="139">
        <v>1133000</v>
      </c>
      <c r="H439" s="139">
        <v>0</v>
      </c>
      <c r="I439" s="139">
        <v>0</v>
      </c>
      <c r="J439" s="139">
        <v>0</v>
      </c>
      <c r="K439" s="139">
        <v>0</v>
      </c>
      <c r="L439" s="139">
        <v>0</v>
      </c>
      <c r="M439" s="139">
        <v>247129000</v>
      </c>
      <c r="N439" s="139">
        <v>0</v>
      </c>
      <c r="O439" s="139">
        <v>247129000</v>
      </c>
      <c r="P439" s="139">
        <v>0</v>
      </c>
      <c r="Q439" s="139">
        <v>0</v>
      </c>
      <c r="R439" s="139">
        <v>0</v>
      </c>
      <c r="S439" s="139">
        <v>0</v>
      </c>
      <c r="T439" s="139">
        <v>0</v>
      </c>
      <c r="U439" s="139">
        <v>0</v>
      </c>
      <c r="V439" s="139">
        <v>12000</v>
      </c>
      <c r="W439" s="139">
        <v>0</v>
      </c>
      <c r="X439" s="139">
        <v>12000</v>
      </c>
      <c r="Y439" s="139">
        <v>0</v>
      </c>
      <c r="Z439" s="139">
        <v>4216000</v>
      </c>
      <c r="AA439" s="139">
        <v>252490000</v>
      </c>
      <c r="AB439" s="139">
        <v>245000</v>
      </c>
      <c r="AC439" s="139">
        <v>0</v>
      </c>
      <c r="AD439" s="139">
        <v>245000</v>
      </c>
      <c r="AE439" s="139">
        <v>248797000</v>
      </c>
      <c r="AF439" s="139">
        <v>1000</v>
      </c>
      <c r="AG439" s="139">
        <v>0</v>
      </c>
      <c r="AH439" s="139">
        <v>1000</v>
      </c>
      <c r="AI439" s="139">
        <v>3448000</v>
      </c>
      <c r="AJ439" s="140" t="s">
        <v>794</v>
      </c>
      <c r="AK439" s="138">
        <v>11153012</v>
      </c>
      <c r="AL439" s="114"/>
      <c r="AM439" s="113"/>
    </row>
    <row r="440" spans="1:39" ht="15">
      <c r="A440" s="109" t="str">
        <f>INDEX('Tabel 3.1'!$C$9:$C$579,MATCH(AK440,'Tabel 3.1'!$IV$9:$IV$579,0))&amp;" - "&amp;INDEX('Tabel 3.1'!$D$9:$D$579,MATCH(AK440,'Tabel 3.1'!$IV$9:$IV$579,0))</f>
        <v>Lægernes Pensionsinvestering - LPI Aktier Globale V (aktiv forvaltning, MSCI Verden)</v>
      </c>
      <c r="B440" s="138">
        <v>201412</v>
      </c>
      <c r="C440" s="138">
        <v>11153</v>
      </c>
      <c r="D440" s="138">
        <v>14</v>
      </c>
      <c r="E440" s="139">
        <v>1412256000</v>
      </c>
      <c r="F440" s="139">
        <v>41936000</v>
      </c>
      <c r="G440" s="139">
        <v>41936000</v>
      </c>
      <c r="H440" s="139">
        <v>0</v>
      </c>
      <c r="I440" s="139">
        <v>0</v>
      </c>
      <c r="J440" s="139">
        <v>0</v>
      </c>
      <c r="K440" s="139">
        <v>0</v>
      </c>
      <c r="L440" s="139">
        <v>0</v>
      </c>
      <c r="M440" s="139">
        <v>1194574000</v>
      </c>
      <c r="N440" s="139">
        <v>20633000</v>
      </c>
      <c r="O440" s="139">
        <v>1172842000</v>
      </c>
      <c r="P440" s="139">
        <v>0</v>
      </c>
      <c r="Q440" s="139">
        <v>1099000</v>
      </c>
      <c r="R440" s="139">
        <v>0</v>
      </c>
      <c r="S440" s="139">
        <v>0</v>
      </c>
      <c r="T440" s="139">
        <v>0</v>
      </c>
      <c r="U440" s="139">
        <v>0</v>
      </c>
      <c r="V440" s="139">
        <v>0</v>
      </c>
      <c r="W440" s="139">
        <v>0</v>
      </c>
      <c r="X440" s="139">
        <v>0</v>
      </c>
      <c r="Y440" s="139">
        <v>0</v>
      </c>
      <c r="Z440" s="139">
        <v>175746000</v>
      </c>
      <c r="AA440" s="139">
        <v>1412256000</v>
      </c>
      <c r="AB440" s="139">
        <v>3434000</v>
      </c>
      <c r="AC440" s="139">
        <v>16000</v>
      </c>
      <c r="AD440" s="139">
        <v>3418000</v>
      </c>
      <c r="AE440" s="139">
        <v>1239737000</v>
      </c>
      <c r="AF440" s="139">
        <v>0</v>
      </c>
      <c r="AG440" s="139">
        <v>0</v>
      </c>
      <c r="AH440" s="139">
        <v>0</v>
      </c>
      <c r="AI440" s="139">
        <v>169086000</v>
      </c>
      <c r="AJ440" s="140" t="s">
        <v>794</v>
      </c>
      <c r="AK440" s="138">
        <v>11153014</v>
      </c>
      <c r="AL440" s="114"/>
      <c r="AM440" s="113"/>
    </row>
    <row r="441" spans="1:39" ht="15">
      <c r="A441" s="109" t="str">
        <f>INDEX('Tabel 3.1'!$C$9:$C$579,MATCH(AK441,'Tabel 3.1'!$IV$9:$IV$579,0))&amp;" - "&amp;INDEX('Tabel 3.1'!$D$9:$D$579,MATCH(AK441,'Tabel 3.1'!$IV$9:$IV$579,0))</f>
        <v>Lægernes Pensionsinvestering - LPI Aktier Europa IV (aktiv forvaltning, MSCI Europa)</v>
      </c>
      <c r="B441" s="138">
        <v>201412</v>
      </c>
      <c r="C441" s="138">
        <v>11153</v>
      </c>
      <c r="D441" s="138">
        <v>15</v>
      </c>
      <c r="E441" s="139">
        <v>341324000</v>
      </c>
      <c r="F441" s="139">
        <v>6678000</v>
      </c>
      <c r="G441" s="139">
        <v>6678000</v>
      </c>
      <c r="H441" s="139">
        <v>0</v>
      </c>
      <c r="I441" s="139">
        <v>0</v>
      </c>
      <c r="J441" s="139">
        <v>0</v>
      </c>
      <c r="K441" s="139">
        <v>0</v>
      </c>
      <c r="L441" s="139">
        <v>0</v>
      </c>
      <c r="M441" s="139">
        <v>325846000</v>
      </c>
      <c r="N441" s="139">
        <v>15216000</v>
      </c>
      <c r="O441" s="139">
        <v>310630000</v>
      </c>
      <c r="P441" s="139">
        <v>0</v>
      </c>
      <c r="Q441" s="139">
        <v>0</v>
      </c>
      <c r="R441" s="139">
        <v>0</v>
      </c>
      <c r="S441" s="139">
        <v>0</v>
      </c>
      <c r="T441" s="139">
        <v>0</v>
      </c>
      <c r="U441" s="139">
        <v>0</v>
      </c>
      <c r="V441" s="139">
        <v>0</v>
      </c>
      <c r="W441" s="139">
        <v>0</v>
      </c>
      <c r="X441" s="139">
        <v>0</v>
      </c>
      <c r="Y441" s="139">
        <v>0</v>
      </c>
      <c r="Z441" s="139">
        <v>8800000</v>
      </c>
      <c r="AA441" s="139">
        <v>341324000</v>
      </c>
      <c r="AB441" s="139">
        <v>862000</v>
      </c>
      <c r="AC441" s="139">
        <v>12000</v>
      </c>
      <c r="AD441" s="139">
        <v>851000</v>
      </c>
      <c r="AE441" s="139">
        <v>336461000</v>
      </c>
      <c r="AF441" s="139">
        <v>0</v>
      </c>
      <c r="AG441" s="139">
        <v>0</v>
      </c>
      <c r="AH441" s="139">
        <v>0</v>
      </c>
      <c r="AI441" s="139">
        <v>4000000</v>
      </c>
      <c r="AJ441" s="140" t="s">
        <v>794</v>
      </c>
      <c r="AK441" s="138">
        <v>11153015</v>
      </c>
      <c r="AL441" s="114"/>
      <c r="AM441" s="113"/>
    </row>
    <row r="442" spans="1:39" ht="15">
      <c r="A442" s="109" t="str">
        <f>INDEX('Tabel 3.1'!$C$9:$C$579,MATCH(AK442,'Tabel 3.1'!$IV$9:$IV$579,0))&amp;" - "&amp;INDEX('Tabel 3.1'!$D$9:$D$579,MATCH(AK442,'Tabel 3.1'!$IV$9:$IV$579,0))</f>
        <v>Lægernes Pensionsinvestering - LPI Aktier USA IV (aktiv forvaltning, MSCI USA)</v>
      </c>
      <c r="B442" s="138">
        <v>201412</v>
      </c>
      <c r="C442" s="138">
        <v>11153</v>
      </c>
      <c r="D442" s="138">
        <v>16</v>
      </c>
      <c r="E442" s="139">
        <v>1073840000</v>
      </c>
      <c r="F442" s="139">
        <v>19029000</v>
      </c>
      <c r="G442" s="139">
        <v>19029000</v>
      </c>
      <c r="H442" s="139">
        <v>0</v>
      </c>
      <c r="I442" s="139">
        <v>0</v>
      </c>
      <c r="J442" s="139">
        <v>0</v>
      </c>
      <c r="K442" s="139">
        <v>0</v>
      </c>
      <c r="L442" s="139">
        <v>0</v>
      </c>
      <c r="M442" s="139">
        <v>1026123000</v>
      </c>
      <c r="N442" s="139">
        <v>0</v>
      </c>
      <c r="O442" s="139">
        <v>1001118000</v>
      </c>
      <c r="P442" s="139">
        <v>0</v>
      </c>
      <c r="Q442" s="139">
        <v>25005000</v>
      </c>
      <c r="R442" s="139">
        <v>0</v>
      </c>
      <c r="S442" s="139">
        <v>0</v>
      </c>
      <c r="T442" s="139">
        <v>0</v>
      </c>
      <c r="U442" s="139">
        <v>0</v>
      </c>
      <c r="V442" s="139">
        <v>0</v>
      </c>
      <c r="W442" s="139">
        <v>0</v>
      </c>
      <c r="X442" s="139">
        <v>0</v>
      </c>
      <c r="Y442" s="139">
        <v>0</v>
      </c>
      <c r="Z442" s="139">
        <v>28688000</v>
      </c>
      <c r="AA442" s="139">
        <v>1073840000</v>
      </c>
      <c r="AB442" s="139">
        <v>3487000</v>
      </c>
      <c r="AC442" s="139">
        <v>1028000</v>
      </c>
      <c r="AD442" s="139">
        <v>2459000</v>
      </c>
      <c r="AE442" s="139">
        <v>1039915000</v>
      </c>
      <c r="AF442" s="139">
        <v>0</v>
      </c>
      <c r="AG442" s="139">
        <v>0</v>
      </c>
      <c r="AH442" s="139">
        <v>0</v>
      </c>
      <c r="AI442" s="139">
        <v>30437000</v>
      </c>
      <c r="AJ442" s="140" t="s">
        <v>794</v>
      </c>
      <c r="AK442" s="138">
        <v>11153016</v>
      </c>
      <c r="AL442" s="114"/>
      <c r="AM442" s="113"/>
    </row>
    <row r="443" spans="1:39" ht="15">
      <c r="A443" s="109" t="str">
        <f>INDEX('Tabel 3.1'!$C$9:$C$579,MATCH(AK443,'Tabel 3.1'!$IV$9:$IV$579,0))&amp;" - "&amp;INDEX('Tabel 3.1'!$D$9:$D$579,MATCH(AK443,'Tabel 3.1'!$IV$9:$IV$579,0))</f>
        <v>Lægernes Pensionsinvestering - LPI Aktier/Obligationer Globale (balanceret mix, Akk.)</v>
      </c>
      <c r="B443" s="138">
        <v>201412</v>
      </c>
      <c r="C443" s="138">
        <v>11153</v>
      </c>
      <c r="D443" s="138">
        <v>18</v>
      </c>
      <c r="E443" s="139">
        <v>149721000</v>
      </c>
      <c r="F443" s="139">
        <v>5471000</v>
      </c>
      <c r="G443" s="139">
        <v>5471000</v>
      </c>
      <c r="H443" s="139">
        <v>0</v>
      </c>
      <c r="I443" s="139">
        <v>0</v>
      </c>
      <c r="J443" s="139">
        <v>0</v>
      </c>
      <c r="K443" s="139">
        <v>0</v>
      </c>
      <c r="L443" s="139">
        <v>0</v>
      </c>
      <c r="M443" s="139">
        <v>0</v>
      </c>
      <c r="N443" s="139">
        <v>0</v>
      </c>
      <c r="O443" s="139">
        <v>0</v>
      </c>
      <c r="P443" s="139">
        <v>0</v>
      </c>
      <c r="Q443" s="139">
        <v>0</v>
      </c>
      <c r="R443" s="139">
        <v>0</v>
      </c>
      <c r="S443" s="139">
        <v>142250000</v>
      </c>
      <c r="T443" s="139">
        <v>131947000</v>
      </c>
      <c r="U443" s="139">
        <v>10304000</v>
      </c>
      <c r="V443" s="139">
        <v>0</v>
      </c>
      <c r="W443" s="139">
        <v>0</v>
      </c>
      <c r="X443" s="139">
        <v>0</v>
      </c>
      <c r="Y443" s="139">
        <v>0</v>
      </c>
      <c r="Z443" s="139">
        <v>2000000</v>
      </c>
      <c r="AA443" s="139">
        <v>149721000</v>
      </c>
      <c r="AB443" s="139">
        <v>77000</v>
      </c>
      <c r="AC443" s="139">
        <v>1000</v>
      </c>
      <c r="AD443" s="139">
        <v>76000</v>
      </c>
      <c r="AE443" s="139">
        <v>149645000</v>
      </c>
      <c r="AF443" s="139">
        <v>0</v>
      </c>
      <c r="AG443" s="139">
        <v>0</v>
      </c>
      <c r="AH443" s="139">
        <v>0</v>
      </c>
      <c r="AI443" s="139">
        <v>0</v>
      </c>
      <c r="AJ443" s="140" t="s">
        <v>794</v>
      </c>
      <c r="AK443" s="138">
        <v>11153018</v>
      </c>
      <c r="AL443" s="114"/>
      <c r="AM443" s="113"/>
    </row>
    <row r="444" spans="1:39" ht="15">
      <c r="A444" s="109" t="str">
        <f>INDEX('Tabel 3.1'!$C$9:$C$579,MATCH(AK444,'Tabel 3.1'!$IV$9:$IV$579,0))&amp;" - "&amp;INDEX('Tabel 3.1'!$D$9:$D$579,MATCH(AK444,'Tabel 3.1'!$IV$9:$IV$579,0))</f>
        <v>Lægernes Pensionsinvestering - LPI Obligationer High Yield Globale (aktiv forvaltning, Akk.)</v>
      </c>
      <c r="B444" s="138">
        <v>201412</v>
      </c>
      <c r="C444" s="138">
        <v>11153</v>
      </c>
      <c r="D444" s="138">
        <v>19</v>
      </c>
      <c r="E444" s="139">
        <v>4854809000</v>
      </c>
      <c r="F444" s="139">
        <v>211842000</v>
      </c>
      <c r="G444" s="139">
        <v>211842000</v>
      </c>
      <c r="H444" s="139">
        <v>0</v>
      </c>
      <c r="I444" s="139">
        <v>4603733000</v>
      </c>
      <c r="J444" s="139">
        <v>0</v>
      </c>
      <c r="K444" s="139">
        <v>2474272000</v>
      </c>
      <c r="L444" s="139">
        <v>2129462000</v>
      </c>
      <c r="M444" s="139">
        <v>7199000</v>
      </c>
      <c r="N444" s="139">
        <v>0</v>
      </c>
      <c r="O444" s="139">
        <v>7199000</v>
      </c>
      <c r="P444" s="139">
        <v>0</v>
      </c>
      <c r="Q444" s="139">
        <v>0</v>
      </c>
      <c r="R444" s="139">
        <v>0</v>
      </c>
      <c r="S444" s="139">
        <v>0</v>
      </c>
      <c r="T444" s="139">
        <v>0</v>
      </c>
      <c r="U444" s="139">
        <v>0</v>
      </c>
      <c r="V444" s="139">
        <v>32035000</v>
      </c>
      <c r="W444" s="139">
        <v>0</v>
      </c>
      <c r="X444" s="139">
        <v>32035000</v>
      </c>
      <c r="Y444" s="139">
        <v>0</v>
      </c>
      <c r="Z444" s="139">
        <v>0</v>
      </c>
      <c r="AA444" s="139">
        <v>4854809000</v>
      </c>
      <c r="AB444" s="139">
        <v>7323000</v>
      </c>
      <c r="AC444" s="139">
        <v>5000</v>
      </c>
      <c r="AD444" s="139">
        <v>7318000</v>
      </c>
      <c r="AE444" s="139">
        <v>4695721000</v>
      </c>
      <c r="AF444" s="139">
        <v>151765000</v>
      </c>
      <c r="AG444" s="139">
        <v>0</v>
      </c>
      <c r="AH444" s="139">
        <v>151765000</v>
      </c>
      <c r="AI444" s="139">
        <v>0</v>
      </c>
      <c r="AJ444" s="140" t="s">
        <v>794</v>
      </c>
      <c r="AK444" s="138">
        <v>11153019</v>
      </c>
      <c r="AL444" s="114"/>
      <c r="AM444" s="113"/>
    </row>
    <row r="445" spans="1:39" ht="15">
      <c r="A445" s="109" t="str">
        <f>INDEX('Tabel 3.1'!$C$9:$C$579,MATCH(AK445,'Tabel 3.1'!$IV$9:$IV$579,0))&amp;" - "&amp;INDEX('Tabel 3.1'!$D$9:$D$579,MATCH(AK445,'Tabel 3.1'!$IV$9:$IV$579,0))</f>
        <v>Lægernes Pensionsinvestering - LPI Obligationer Europa (aktiv forvaltning, 3&lt; varighed &lt;7)</v>
      </c>
      <c r="B445" s="138">
        <v>201412</v>
      </c>
      <c r="C445" s="138">
        <v>11153</v>
      </c>
      <c r="D445" s="138">
        <v>20</v>
      </c>
      <c r="E445" s="139">
        <v>2804565000</v>
      </c>
      <c r="F445" s="139">
        <v>10840000</v>
      </c>
      <c r="G445" s="139">
        <v>10840000</v>
      </c>
      <c r="H445" s="139">
        <v>0</v>
      </c>
      <c r="I445" s="139">
        <v>2706578000</v>
      </c>
      <c r="J445" s="139">
        <v>2706578000</v>
      </c>
      <c r="K445" s="139">
        <v>0</v>
      </c>
      <c r="L445" s="139">
        <v>0</v>
      </c>
      <c r="M445" s="139">
        <v>0</v>
      </c>
      <c r="N445" s="139">
        <v>0</v>
      </c>
      <c r="O445" s="139">
        <v>0</v>
      </c>
      <c r="P445" s="139">
        <v>0</v>
      </c>
      <c r="Q445" s="139">
        <v>0</v>
      </c>
      <c r="R445" s="139">
        <v>0</v>
      </c>
      <c r="S445" s="139">
        <v>0</v>
      </c>
      <c r="T445" s="139">
        <v>0</v>
      </c>
      <c r="U445" s="139">
        <v>0</v>
      </c>
      <c r="V445" s="139">
        <v>0</v>
      </c>
      <c r="W445" s="139">
        <v>0</v>
      </c>
      <c r="X445" s="139">
        <v>0</v>
      </c>
      <c r="Y445" s="139">
        <v>0</v>
      </c>
      <c r="Z445" s="139">
        <v>87146000</v>
      </c>
      <c r="AA445" s="139">
        <v>2804565000</v>
      </c>
      <c r="AB445" s="139">
        <v>4594000</v>
      </c>
      <c r="AC445" s="139">
        <v>72000</v>
      </c>
      <c r="AD445" s="139">
        <v>4523000</v>
      </c>
      <c r="AE445" s="139">
        <v>2702826000</v>
      </c>
      <c r="AF445" s="139">
        <v>0</v>
      </c>
      <c r="AG445" s="139">
        <v>0</v>
      </c>
      <c r="AH445" s="139">
        <v>0</v>
      </c>
      <c r="AI445" s="139">
        <v>97144000</v>
      </c>
      <c r="AJ445" s="140" t="s">
        <v>794</v>
      </c>
      <c r="AK445" s="138">
        <v>11153020</v>
      </c>
      <c r="AL445" s="114"/>
      <c r="AM445" s="113"/>
    </row>
    <row r="446" spans="1:39" ht="15">
      <c r="A446" s="109" t="str">
        <f>INDEX('Tabel 3.1'!$C$9:$C$579,MATCH(AK446,'Tabel 3.1'!$IV$9:$IV$579,0))&amp;" - "&amp;INDEX('Tabel 3.1'!$D$9:$D$579,MATCH(AK446,'Tabel 3.1'!$IV$9:$IV$579,0))</f>
        <v>Lægernes Pensionsinvestering - LPI Indeksobligationer (aktiv forvaltning)</v>
      </c>
      <c r="B446" s="138">
        <v>201412</v>
      </c>
      <c r="C446" s="138">
        <v>11153</v>
      </c>
      <c r="D446" s="138">
        <v>21</v>
      </c>
      <c r="E446" s="139">
        <v>143962000</v>
      </c>
      <c r="F446" s="139">
        <v>1138000</v>
      </c>
      <c r="G446" s="139">
        <v>1138000</v>
      </c>
      <c r="H446" s="139">
        <v>0</v>
      </c>
      <c r="I446" s="139">
        <v>141813000</v>
      </c>
      <c r="J446" s="139">
        <v>336000</v>
      </c>
      <c r="K446" s="139">
        <v>112665000</v>
      </c>
      <c r="L446" s="139">
        <v>28813000</v>
      </c>
      <c r="M446" s="139">
        <v>0</v>
      </c>
      <c r="N446" s="139">
        <v>0</v>
      </c>
      <c r="O446" s="139">
        <v>0</v>
      </c>
      <c r="P446" s="139">
        <v>0</v>
      </c>
      <c r="Q446" s="139">
        <v>0</v>
      </c>
      <c r="R446" s="139">
        <v>0</v>
      </c>
      <c r="S446" s="139">
        <v>0</v>
      </c>
      <c r="T446" s="139">
        <v>0</v>
      </c>
      <c r="U446" s="139">
        <v>0</v>
      </c>
      <c r="V446" s="139">
        <v>436000</v>
      </c>
      <c r="W446" s="139">
        <v>0</v>
      </c>
      <c r="X446" s="139">
        <v>436000</v>
      </c>
      <c r="Y446" s="139">
        <v>0</v>
      </c>
      <c r="Z446" s="139">
        <v>574000</v>
      </c>
      <c r="AA446" s="139">
        <v>143962000</v>
      </c>
      <c r="AB446" s="139">
        <v>311000</v>
      </c>
      <c r="AC446" s="139">
        <v>79000</v>
      </c>
      <c r="AD446" s="139">
        <v>232000</v>
      </c>
      <c r="AE446" s="139">
        <v>140250000</v>
      </c>
      <c r="AF446" s="139">
        <v>3401000</v>
      </c>
      <c r="AG446" s="139">
        <v>0</v>
      </c>
      <c r="AH446" s="139">
        <v>3401000</v>
      </c>
      <c r="AI446" s="139">
        <v>0</v>
      </c>
      <c r="AJ446" s="140" t="s">
        <v>794</v>
      </c>
      <c r="AK446" s="138">
        <v>11153021</v>
      </c>
      <c r="AL446" s="114"/>
      <c r="AM446" s="113"/>
    </row>
    <row r="447" spans="1:39" ht="15">
      <c r="A447" s="109" t="str">
        <f>INDEX('Tabel 3.1'!$C$9:$C$579,MATCH(AK447,'Tabel 3.1'!$IV$9:$IV$579,0))&amp;" - "&amp;INDEX('Tabel 3.1'!$D$9:$D$579,MATCH(AK447,'Tabel 3.1'!$IV$9:$IV$579,0))</f>
        <v>Lægernes Pensionsinvestering - LPI Obligationer Europa (aktiv forvaltning, kort, varighed &lt;3)</v>
      </c>
      <c r="B447" s="138">
        <v>201412</v>
      </c>
      <c r="C447" s="138">
        <v>11153</v>
      </c>
      <c r="D447" s="138">
        <v>22</v>
      </c>
      <c r="E447" s="139">
        <v>711088000</v>
      </c>
      <c r="F447" s="139">
        <v>1464000</v>
      </c>
      <c r="G447" s="139">
        <v>1464000</v>
      </c>
      <c r="H447" s="139">
        <v>0</v>
      </c>
      <c r="I447" s="139">
        <v>694666000</v>
      </c>
      <c r="J447" s="139">
        <v>694666000</v>
      </c>
      <c r="K447" s="139">
        <v>0</v>
      </c>
      <c r="L447" s="139">
        <v>0</v>
      </c>
      <c r="M447" s="139">
        <v>0</v>
      </c>
      <c r="N447" s="139">
        <v>0</v>
      </c>
      <c r="O447" s="139">
        <v>0</v>
      </c>
      <c r="P447" s="139">
        <v>0</v>
      </c>
      <c r="Q447" s="139">
        <v>0</v>
      </c>
      <c r="R447" s="139">
        <v>0</v>
      </c>
      <c r="S447" s="139">
        <v>0</v>
      </c>
      <c r="T447" s="139">
        <v>0</v>
      </c>
      <c r="U447" s="139">
        <v>0</v>
      </c>
      <c r="V447" s="139">
        <v>0</v>
      </c>
      <c r="W447" s="139">
        <v>0</v>
      </c>
      <c r="X447" s="139">
        <v>0</v>
      </c>
      <c r="Y447" s="139">
        <v>0</v>
      </c>
      <c r="Z447" s="139">
        <v>14957000</v>
      </c>
      <c r="AA447" s="139">
        <v>711088000</v>
      </c>
      <c r="AB447" s="139">
        <v>869000</v>
      </c>
      <c r="AC447" s="139">
        <v>103000</v>
      </c>
      <c r="AD447" s="139">
        <v>766000</v>
      </c>
      <c r="AE447" s="139">
        <v>695262000</v>
      </c>
      <c r="AF447" s="139">
        <v>0</v>
      </c>
      <c r="AG447" s="139">
        <v>0</v>
      </c>
      <c r="AH447" s="139">
        <v>0</v>
      </c>
      <c r="AI447" s="139">
        <v>14957000</v>
      </c>
      <c r="AJ447" s="140" t="s">
        <v>794</v>
      </c>
      <c r="AK447" s="138">
        <v>11153022</v>
      </c>
      <c r="AL447" s="114"/>
      <c r="AM447" s="113"/>
    </row>
    <row r="448" spans="1:39" ht="15">
      <c r="A448" s="109" t="str">
        <f>INDEX('Tabel 3.1'!$C$9:$C$579,MATCH(AK448,'Tabel 3.1'!$IV$9:$IV$579,0))&amp;" - "&amp;INDEX('Tabel 3.1'!$D$9:$D$579,MATCH(AK448,'Tabel 3.1'!$IV$9:$IV$579,0))</f>
        <v>Lægernes Pensionsinvestering - LPI Aktier Danmark (aktiv forvaltning, OMXCCapGI)</v>
      </c>
      <c r="B448" s="138">
        <v>201412</v>
      </c>
      <c r="C448" s="138">
        <v>11153</v>
      </c>
      <c r="D448" s="138">
        <v>24</v>
      </c>
      <c r="E448" s="139">
        <v>733409000</v>
      </c>
      <c r="F448" s="139">
        <v>8518000</v>
      </c>
      <c r="G448" s="139">
        <v>8518000</v>
      </c>
      <c r="H448" s="139">
        <v>0</v>
      </c>
      <c r="I448" s="139">
        <v>0</v>
      </c>
      <c r="J448" s="139">
        <v>0</v>
      </c>
      <c r="K448" s="139">
        <v>0</v>
      </c>
      <c r="L448" s="139">
        <v>0</v>
      </c>
      <c r="M448" s="139">
        <v>724890000</v>
      </c>
      <c r="N448" s="139">
        <v>665639000</v>
      </c>
      <c r="O448" s="139">
        <v>59251000</v>
      </c>
      <c r="P448" s="139">
        <v>0</v>
      </c>
      <c r="Q448" s="139">
        <v>0</v>
      </c>
      <c r="R448" s="139">
        <v>0</v>
      </c>
      <c r="S448" s="139">
        <v>0</v>
      </c>
      <c r="T448" s="139">
        <v>0</v>
      </c>
      <c r="U448" s="139">
        <v>0</v>
      </c>
      <c r="V448" s="139">
        <v>0</v>
      </c>
      <c r="W448" s="139">
        <v>0</v>
      </c>
      <c r="X448" s="139">
        <v>0</v>
      </c>
      <c r="Y448" s="139">
        <v>0</v>
      </c>
      <c r="Z448" s="139">
        <v>0</v>
      </c>
      <c r="AA448" s="139">
        <v>733409000</v>
      </c>
      <c r="AB448" s="139">
        <v>1875000</v>
      </c>
      <c r="AC448" s="139">
        <v>1000</v>
      </c>
      <c r="AD448" s="139">
        <v>1874000</v>
      </c>
      <c r="AE448" s="139">
        <v>726724000</v>
      </c>
      <c r="AF448" s="139">
        <v>0</v>
      </c>
      <c r="AG448" s="139">
        <v>0</v>
      </c>
      <c r="AH448" s="139">
        <v>0</v>
      </c>
      <c r="AI448" s="139">
        <v>4810000</v>
      </c>
      <c r="AJ448" s="140" t="s">
        <v>794</v>
      </c>
      <c r="AK448" s="138">
        <v>11153024</v>
      </c>
      <c r="AL448" s="114"/>
      <c r="AM448" s="113"/>
    </row>
    <row r="449" spans="1:39" ht="15">
      <c r="A449" s="109" t="str">
        <f>INDEX('Tabel 3.1'!$C$9:$C$579,MATCH(AK449,'Tabel 3.1'!$IV$9:$IV$579,0))&amp;" - "&amp;INDEX('Tabel 3.1'!$D$9:$D$579,MATCH(AK449,'Tabel 3.1'!$IV$9:$IV$579,0))</f>
        <v>Lægernes Pensionsinvestering - LPI Aktier Emerging Markets (aktiv forvaltning, MSCI Emerging Markets)</v>
      </c>
      <c r="B449" s="138">
        <v>201412</v>
      </c>
      <c r="C449" s="138">
        <v>11153</v>
      </c>
      <c r="D449" s="138">
        <v>25</v>
      </c>
      <c r="E449" s="139">
        <v>204339000</v>
      </c>
      <c r="F449" s="139">
        <v>3078000</v>
      </c>
      <c r="G449" s="139">
        <v>2142000</v>
      </c>
      <c r="H449" s="139">
        <v>936000</v>
      </c>
      <c r="I449" s="139">
        <v>0</v>
      </c>
      <c r="J449" s="139">
        <v>0</v>
      </c>
      <c r="K449" s="139">
        <v>0</v>
      </c>
      <c r="L449" s="139">
        <v>0</v>
      </c>
      <c r="M449" s="139">
        <v>201092000</v>
      </c>
      <c r="N449" s="139">
        <v>0</v>
      </c>
      <c r="O449" s="139">
        <v>201092000</v>
      </c>
      <c r="P449" s="139">
        <v>0</v>
      </c>
      <c r="Q449" s="139">
        <v>0</v>
      </c>
      <c r="R449" s="139">
        <v>0</v>
      </c>
      <c r="S449" s="139">
        <v>0</v>
      </c>
      <c r="T449" s="139">
        <v>0</v>
      </c>
      <c r="U449" s="139">
        <v>0</v>
      </c>
      <c r="V449" s="139">
        <v>0</v>
      </c>
      <c r="W449" s="139">
        <v>0</v>
      </c>
      <c r="X449" s="139">
        <v>0</v>
      </c>
      <c r="Y449" s="139">
        <v>0</v>
      </c>
      <c r="Z449" s="139">
        <v>169000</v>
      </c>
      <c r="AA449" s="139">
        <v>204339000</v>
      </c>
      <c r="AB449" s="139">
        <v>75000</v>
      </c>
      <c r="AC449" s="139">
        <v>75000</v>
      </c>
      <c r="AD449" s="139">
        <v>0</v>
      </c>
      <c r="AE449" s="139">
        <v>204264000</v>
      </c>
      <c r="AF449" s="139">
        <v>0</v>
      </c>
      <c r="AG449" s="139">
        <v>0</v>
      </c>
      <c r="AH449" s="139">
        <v>0</v>
      </c>
      <c r="AI449" s="139">
        <v>0</v>
      </c>
      <c r="AJ449" s="140" t="s">
        <v>794</v>
      </c>
      <c r="AK449" s="138">
        <v>11153025</v>
      </c>
      <c r="AL449" s="114"/>
      <c r="AM449" s="113"/>
    </row>
    <row r="450" spans="1:39" ht="15">
      <c r="A450" s="109" t="str">
        <f>INDEX('Tabel 3.1'!$C$9:$C$579,MATCH(AK450,'Tabel 3.1'!$IV$9:$IV$579,0))&amp;" - "&amp;INDEX('Tabel 3.1'!$D$9:$D$579,MATCH(AK450,'Tabel 3.1'!$IV$9:$IV$579,0))</f>
        <v>Lægernes Pensionsinvestering - LPI Obligationer High Yield Globale II (aktiv forvaltning)</v>
      </c>
      <c r="B450" s="138">
        <v>201412</v>
      </c>
      <c r="C450" s="138">
        <v>11153</v>
      </c>
      <c r="D450" s="138">
        <v>26</v>
      </c>
      <c r="E450" s="139">
        <v>1104335000</v>
      </c>
      <c r="F450" s="139">
        <v>45598000</v>
      </c>
      <c r="G450" s="139">
        <v>45598000</v>
      </c>
      <c r="H450" s="139">
        <v>0</v>
      </c>
      <c r="I450" s="139">
        <v>999486000</v>
      </c>
      <c r="J450" s="139">
        <v>0</v>
      </c>
      <c r="K450" s="139">
        <v>520538000</v>
      </c>
      <c r="L450" s="139">
        <v>478948000</v>
      </c>
      <c r="M450" s="139">
        <v>1520000</v>
      </c>
      <c r="N450" s="139">
        <v>0</v>
      </c>
      <c r="O450" s="139">
        <v>1520000</v>
      </c>
      <c r="P450" s="139">
        <v>0</v>
      </c>
      <c r="Q450" s="139">
        <v>0</v>
      </c>
      <c r="R450" s="139">
        <v>0</v>
      </c>
      <c r="S450" s="139">
        <v>0</v>
      </c>
      <c r="T450" s="139">
        <v>0</v>
      </c>
      <c r="U450" s="139">
        <v>0</v>
      </c>
      <c r="V450" s="139">
        <v>6687000</v>
      </c>
      <c r="W450" s="139">
        <v>0</v>
      </c>
      <c r="X450" s="139">
        <v>6687000</v>
      </c>
      <c r="Y450" s="139">
        <v>0</v>
      </c>
      <c r="Z450" s="139">
        <v>51045000</v>
      </c>
      <c r="AA450" s="139">
        <v>1104335000</v>
      </c>
      <c r="AB450" s="139">
        <v>1637000</v>
      </c>
      <c r="AC450" s="139">
        <v>88000</v>
      </c>
      <c r="AD450" s="139">
        <v>1549000</v>
      </c>
      <c r="AE450" s="139">
        <v>1026101000</v>
      </c>
      <c r="AF450" s="139">
        <v>32587000</v>
      </c>
      <c r="AG450" s="139">
        <v>0</v>
      </c>
      <c r="AH450" s="139">
        <v>32587000</v>
      </c>
      <c r="AI450" s="139">
        <v>44010000</v>
      </c>
      <c r="AJ450" s="140" t="s">
        <v>794</v>
      </c>
      <c r="AK450" s="138">
        <v>11153026</v>
      </c>
      <c r="AL450" s="114"/>
      <c r="AM450" s="113"/>
    </row>
    <row r="451" spans="1:39" ht="15">
      <c r="A451" s="109" t="str">
        <f>INDEX('Tabel 3.1'!$C$9:$C$579,MATCH(AK451,'Tabel 3.1'!$IV$9:$IV$579,0))&amp;" - "&amp;INDEX('Tabel 3.1'!$D$9:$D$579,MATCH(AK451,'Tabel 3.1'!$IV$9:$IV$579,0))</f>
        <v>Lægernes Pensionsinvestering - LPI Obligationer Investment Grade Globale (aktiv forvaltning)</v>
      </c>
      <c r="B451" s="138">
        <v>201412</v>
      </c>
      <c r="C451" s="138">
        <v>11153</v>
      </c>
      <c r="D451" s="138">
        <v>27</v>
      </c>
      <c r="E451" s="139">
        <v>1263982000</v>
      </c>
      <c r="F451" s="139">
        <v>15819000</v>
      </c>
      <c r="G451" s="139">
        <v>15819000</v>
      </c>
      <c r="H451" s="139">
        <v>0</v>
      </c>
      <c r="I451" s="139">
        <v>1209675000</v>
      </c>
      <c r="J451" s="139">
        <v>0</v>
      </c>
      <c r="K451" s="139">
        <v>1005513000</v>
      </c>
      <c r="L451" s="139">
        <v>204161000</v>
      </c>
      <c r="M451" s="139">
        <v>0</v>
      </c>
      <c r="N451" s="139">
        <v>0</v>
      </c>
      <c r="O451" s="139">
        <v>0</v>
      </c>
      <c r="P451" s="139">
        <v>0</v>
      </c>
      <c r="Q451" s="139">
        <v>0</v>
      </c>
      <c r="R451" s="139">
        <v>0</v>
      </c>
      <c r="S451" s="139">
        <v>0</v>
      </c>
      <c r="T451" s="139">
        <v>0</v>
      </c>
      <c r="U451" s="139">
        <v>0</v>
      </c>
      <c r="V451" s="139">
        <v>1046000</v>
      </c>
      <c r="W451" s="139">
        <v>0</v>
      </c>
      <c r="X451" s="139">
        <v>1046000</v>
      </c>
      <c r="Y451" s="139">
        <v>0</v>
      </c>
      <c r="Z451" s="139">
        <v>37442000</v>
      </c>
      <c r="AA451" s="139">
        <v>1263982000</v>
      </c>
      <c r="AB451" s="139">
        <v>1627000</v>
      </c>
      <c r="AC451" s="139">
        <v>3000</v>
      </c>
      <c r="AD451" s="139">
        <v>1624000</v>
      </c>
      <c r="AE451" s="139">
        <v>1205973000</v>
      </c>
      <c r="AF451" s="139">
        <v>18940000</v>
      </c>
      <c r="AG451" s="139">
        <v>0</v>
      </c>
      <c r="AH451" s="139">
        <v>18940000</v>
      </c>
      <c r="AI451" s="139">
        <v>37442000</v>
      </c>
      <c r="AJ451" s="140" t="s">
        <v>794</v>
      </c>
      <c r="AK451" s="138">
        <v>11153027</v>
      </c>
      <c r="AL451" s="114"/>
      <c r="AM451" s="113"/>
    </row>
    <row r="452" spans="1:39" ht="15">
      <c r="A452" s="109" t="str">
        <f>INDEX('Tabel 3.1'!$C$9:$C$579,MATCH(AK452,'Tabel 3.1'!$IV$9:$IV$579,0))&amp;" - "&amp;INDEX('Tabel 3.1'!$D$9:$D$579,MATCH(AK452,'Tabel 3.1'!$IV$9:$IV$579,0))</f>
        <v>Lægernes Pensionsinvestering - LPI Obligationer Investment Grade Globale II (aktiv forvaltning, Akk.)</v>
      </c>
      <c r="B452" s="138">
        <v>201412</v>
      </c>
      <c r="C452" s="138">
        <v>11153</v>
      </c>
      <c r="D452" s="138">
        <v>28</v>
      </c>
      <c r="E452" s="139">
        <v>885673000</v>
      </c>
      <c r="F452" s="139">
        <v>14529000</v>
      </c>
      <c r="G452" s="139">
        <v>14529000</v>
      </c>
      <c r="H452" s="139">
        <v>0</v>
      </c>
      <c r="I452" s="139">
        <v>870333000</v>
      </c>
      <c r="J452" s="139">
        <v>0</v>
      </c>
      <c r="K452" s="139">
        <v>721904000</v>
      </c>
      <c r="L452" s="139">
        <v>148429000</v>
      </c>
      <c r="M452" s="139">
        <v>0</v>
      </c>
      <c r="N452" s="139">
        <v>0</v>
      </c>
      <c r="O452" s="139">
        <v>0</v>
      </c>
      <c r="P452" s="139">
        <v>0</v>
      </c>
      <c r="Q452" s="139">
        <v>0</v>
      </c>
      <c r="R452" s="139">
        <v>0</v>
      </c>
      <c r="S452" s="139">
        <v>0</v>
      </c>
      <c r="T452" s="139">
        <v>0</v>
      </c>
      <c r="U452" s="139">
        <v>0</v>
      </c>
      <c r="V452" s="139">
        <v>812000</v>
      </c>
      <c r="W452" s="139">
        <v>0</v>
      </c>
      <c r="X452" s="139">
        <v>812000</v>
      </c>
      <c r="Y452" s="139">
        <v>0</v>
      </c>
      <c r="Z452" s="139">
        <v>0</v>
      </c>
      <c r="AA452" s="139">
        <v>885673000</v>
      </c>
      <c r="AB452" s="139">
        <v>1245000</v>
      </c>
      <c r="AC452" s="139">
        <v>0</v>
      </c>
      <c r="AD452" s="139">
        <v>1245000</v>
      </c>
      <c r="AE452" s="139">
        <v>870011000</v>
      </c>
      <c r="AF452" s="139">
        <v>14418000</v>
      </c>
      <c r="AG452" s="139">
        <v>0</v>
      </c>
      <c r="AH452" s="139">
        <v>14418000</v>
      </c>
      <c r="AI452" s="139">
        <v>0</v>
      </c>
      <c r="AJ452" s="140" t="s">
        <v>794</v>
      </c>
      <c r="AK452" s="138">
        <v>11153028</v>
      </c>
      <c r="AL452" s="114"/>
      <c r="AM452" s="113"/>
    </row>
    <row r="453" spans="1:39" ht="15">
      <c r="A453" s="109" t="str">
        <f>INDEX('Tabel 3.1'!$C$9:$C$579,MATCH(AK453,'Tabel 3.1'!$IV$9:$IV$579,0))&amp;" - "&amp;INDEX('Tabel 3.1'!$D$9:$D$579,MATCH(AK453,'Tabel 3.1'!$IV$9:$IV$579,0))</f>
        <v>Lægernes Pensionsinvestering - LPI Obligationer Emerging Markets (aktiv forvaltning)</v>
      </c>
      <c r="B453" s="138">
        <v>201412</v>
      </c>
      <c r="C453" s="138">
        <v>11153</v>
      </c>
      <c r="D453" s="138">
        <v>29</v>
      </c>
      <c r="E453" s="139">
        <v>1917160000</v>
      </c>
      <c r="F453" s="139">
        <v>27648000</v>
      </c>
      <c r="G453" s="139">
        <v>27648000</v>
      </c>
      <c r="H453" s="139">
        <v>0</v>
      </c>
      <c r="I453" s="139">
        <v>1789988000</v>
      </c>
      <c r="J453" s="139">
        <v>0</v>
      </c>
      <c r="K453" s="139">
        <v>1646723000</v>
      </c>
      <c r="L453" s="139">
        <v>143265000</v>
      </c>
      <c r="M453" s="139">
        <v>0</v>
      </c>
      <c r="N453" s="139">
        <v>0</v>
      </c>
      <c r="O453" s="139">
        <v>0</v>
      </c>
      <c r="P453" s="139">
        <v>0</v>
      </c>
      <c r="Q453" s="139">
        <v>0</v>
      </c>
      <c r="R453" s="139">
        <v>0</v>
      </c>
      <c r="S453" s="139">
        <v>0</v>
      </c>
      <c r="T453" s="139">
        <v>0</v>
      </c>
      <c r="U453" s="139">
        <v>0</v>
      </c>
      <c r="V453" s="139">
        <v>97524000</v>
      </c>
      <c r="W453" s="139">
        <v>0</v>
      </c>
      <c r="X453" s="139">
        <v>97524000</v>
      </c>
      <c r="Y453" s="139">
        <v>0</v>
      </c>
      <c r="Z453" s="139">
        <v>2000000</v>
      </c>
      <c r="AA453" s="139">
        <v>1917160000</v>
      </c>
      <c r="AB453" s="139">
        <v>2056000</v>
      </c>
      <c r="AC453" s="139">
        <v>0</v>
      </c>
      <c r="AD453" s="139">
        <v>2056000</v>
      </c>
      <c r="AE453" s="139">
        <v>1805151000</v>
      </c>
      <c r="AF453" s="139">
        <v>109952000</v>
      </c>
      <c r="AG453" s="139">
        <v>0</v>
      </c>
      <c r="AH453" s="139">
        <v>109952000</v>
      </c>
      <c r="AI453" s="139">
        <v>0</v>
      </c>
      <c r="AJ453" s="140" t="s">
        <v>794</v>
      </c>
      <c r="AK453" s="138">
        <v>11153029</v>
      </c>
      <c r="AL453" s="114"/>
      <c r="AM453" s="113"/>
    </row>
    <row r="454" spans="1:39" ht="15">
      <c r="A454" s="109" t="str">
        <f>INDEX('Tabel 3.1'!$C$9:$C$579,MATCH(AK454,'Tabel 3.1'!$IV$9:$IV$579,0))&amp;" - "&amp;INDEX('Tabel 3.1'!$D$9:$D$579,MATCH(AK454,'Tabel 3.1'!$IV$9:$IV$579,0))</f>
        <v>Lægernes Pensionsinvestering - LPI Obligationer Emerging Markets II (aktiv forvaltning, Akk.)</v>
      </c>
      <c r="B454" s="138">
        <v>201412</v>
      </c>
      <c r="C454" s="138">
        <v>11153</v>
      </c>
      <c r="D454" s="138">
        <v>30</v>
      </c>
      <c r="E454" s="139">
        <v>2704480000</v>
      </c>
      <c r="F454" s="139">
        <v>23373000</v>
      </c>
      <c r="G454" s="139">
        <v>23373000</v>
      </c>
      <c r="H454" s="139">
        <v>0</v>
      </c>
      <c r="I454" s="139">
        <v>2578084000</v>
      </c>
      <c r="J454" s="139">
        <v>0</v>
      </c>
      <c r="K454" s="139">
        <v>2373219000</v>
      </c>
      <c r="L454" s="139">
        <v>204866000</v>
      </c>
      <c r="M454" s="139">
        <v>0</v>
      </c>
      <c r="N454" s="139">
        <v>0</v>
      </c>
      <c r="O454" s="139">
        <v>0</v>
      </c>
      <c r="P454" s="139">
        <v>0</v>
      </c>
      <c r="Q454" s="139">
        <v>0</v>
      </c>
      <c r="R454" s="139">
        <v>0</v>
      </c>
      <c r="S454" s="139">
        <v>0</v>
      </c>
      <c r="T454" s="139">
        <v>0</v>
      </c>
      <c r="U454" s="139">
        <v>0</v>
      </c>
      <c r="V454" s="139">
        <v>103023000</v>
      </c>
      <c r="W454" s="139">
        <v>0</v>
      </c>
      <c r="X454" s="139">
        <v>103023000</v>
      </c>
      <c r="Y454" s="139">
        <v>0</v>
      </c>
      <c r="Z454" s="139">
        <v>0</v>
      </c>
      <c r="AA454" s="139">
        <v>2704480000</v>
      </c>
      <c r="AB454" s="139">
        <v>2283000</v>
      </c>
      <c r="AC454" s="139">
        <v>0</v>
      </c>
      <c r="AD454" s="139">
        <v>2283000</v>
      </c>
      <c r="AE454" s="139">
        <v>2573300000</v>
      </c>
      <c r="AF454" s="139">
        <v>128897000</v>
      </c>
      <c r="AG454" s="139">
        <v>0</v>
      </c>
      <c r="AH454" s="139">
        <v>128897000</v>
      </c>
      <c r="AI454" s="139">
        <v>0</v>
      </c>
      <c r="AJ454" s="140" t="s">
        <v>794</v>
      </c>
      <c r="AK454" s="138">
        <v>11153030</v>
      </c>
      <c r="AL454" s="114"/>
      <c r="AM454" s="113"/>
    </row>
    <row r="455" spans="1:39" ht="15">
      <c r="A455" s="109" t="str">
        <f>INDEX('Tabel 3.1'!$C$9:$C$579,MATCH(AK455,'Tabel 3.1'!$IV$9:$IV$579,0))&amp;" - "&amp;INDEX('Tabel 3.1'!$D$9:$D$579,MATCH(AK455,'Tabel 3.1'!$IV$9:$IV$579,0))</f>
        <v>Investin - Optimal VerdensIndex Moderat</v>
      </c>
      <c r="B455" s="138">
        <v>201412</v>
      </c>
      <c r="C455" s="138">
        <v>11155</v>
      </c>
      <c r="D455" s="138">
        <v>6</v>
      </c>
      <c r="E455" s="139">
        <v>497001000</v>
      </c>
      <c r="F455" s="139">
        <v>4054000</v>
      </c>
      <c r="G455" s="139">
        <v>4054000</v>
      </c>
      <c r="H455" s="139">
        <v>0</v>
      </c>
      <c r="I455" s="139">
        <v>91644000</v>
      </c>
      <c r="J455" s="139">
        <v>91644000</v>
      </c>
      <c r="K455" s="139">
        <v>0</v>
      </c>
      <c r="L455" s="139">
        <v>0</v>
      </c>
      <c r="M455" s="139">
        <v>0</v>
      </c>
      <c r="N455" s="139">
        <v>0</v>
      </c>
      <c r="O455" s="139">
        <v>0</v>
      </c>
      <c r="P455" s="139">
        <v>0</v>
      </c>
      <c r="Q455" s="139">
        <v>0</v>
      </c>
      <c r="R455" s="139">
        <v>0</v>
      </c>
      <c r="S455" s="139">
        <v>397086000</v>
      </c>
      <c r="T455" s="139">
        <v>0</v>
      </c>
      <c r="U455" s="139">
        <v>397086000</v>
      </c>
      <c r="V455" s="139">
        <v>0</v>
      </c>
      <c r="W455" s="139">
        <v>0</v>
      </c>
      <c r="X455" s="139">
        <v>0</v>
      </c>
      <c r="Y455" s="139">
        <v>0</v>
      </c>
      <c r="Z455" s="139">
        <v>4217000</v>
      </c>
      <c r="AA455" s="139">
        <v>497001000</v>
      </c>
      <c r="AB455" s="139">
        <v>410000</v>
      </c>
      <c r="AC455" s="139">
        <v>119000</v>
      </c>
      <c r="AD455" s="139">
        <v>291000</v>
      </c>
      <c r="AE455" s="139">
        <v>496591000</v>
      </c>
      <c r="AF455" s="139">
        <v>0</v>
      </c>
      <c r="AG455" s="139">
        <v>0</v>
      </c>
      <c r="AH455" s="139">
        <v>0</v>
      </c>
      <c r="AI455" s="139">
        <v>0</v>
      </c>
      <c r="AJ455" s="140" t="s">
        <v>794</v>
      </c>
      <c r="AK455" s="138">
        <v>11155006</v>
      </c>
      <c r="AL455" s="114"/>
      <c r="AM455" s="113"/>
    </row>
    <row r="456" spans="1:39" ht="15">
      <c r="A456" s="109" t="str">
        <f>INDEX('Tabel 3.1'!$C$9:$C$579,MATCH(AK456,'Tabel 3.1'!$IV$9:$IV$579,0))&amp;" - "&amp;INDEX('Tabel 3.1'!$D$9:$D$579,MATCH(AK456,'Tabel 3.1'!$IV$9:$IV$579,0))</f>
        <v>Investin - Balanced Risk Allocation</v>
      </c>
      <c r="B456" s="138">
        <v>201412</v>
      </c>
      <c r="C456" s="138">
        <v>11155</v>
      </c>
      <c r="D456" s="138">
        <v>9</v>
      </c>
      <c r="E456" s="139">
        <v>974570000</v>
      </c>
      <c r="F456" s="139">
        <v>9916000</v>
      </c>
      <c r="G456" s="139">
        <v>9916000</v>
      </c>
      <c r="H456" s="139">
        <v>0</v>
      </c>
      <c r="I456" s="139">
        <v>0</v>
      </c>
      <c r="J456" s="139">
        <v>0</v>
      </c>
      <c r="K456" s="139">
        <v>0</v>
      </c>
      <c r="L456" s="139">
        <v>0</v>
      </c>
      <c r="M456" s="139">
        <v>963396000</v>
      </c>
      <c r="N456" s="139">
        <v>5757000</v>
      </c>
      <c r="O456" s="139">
        <v>957342000</v>
      </c>
      <c r="P456" s="139">
        <v>0</v>
      </c>
      <c r="Q456" s="139">
        <v>298000</v>
      </c>
      <c r="R456" s="139">
        <v>0</v>
      </c>
      <c r="S456" s="139">
        <v>0</v>
      </c>
      <c r="T456" s="139">
        <v>0</v>
      </c>
      <c r="U456" s="139">
        <v>0</v>
      </c>
      <c r="V456" s="139">
        <v>155000</v>
      </c>
      <c r="W456" s="139">
        <v>0</v>
      </c>
      <c r="X456" s="139">
        <v>155000</v>
      </c>
      <c r="Y456" s="139">
        <v>0</v>
      </c>
      <c r="Z456" s="139">
        <v>1103000</v>
      </c>
      <c r="AA456" s="139">
        <v>974570000</v>
      </c>
      <c r="AB456" s="139">
        <v>948000</v>
      </c>
      <c r="AC456" s="139">
        <v>17000</v>
      </c>
      <c r="AD456" s="139">
        <v>930000</v>
      </c>
      <c r="AE456" s="139">
        <v>973602000</v>
      </c>
      <c r="AF456" s="139">
        <v>21000</v>
      </c>
      <c r="AG456" s="139">
        <v>0</v>
      </c>
      <c r="AH456" s="139">
        <v>21000</v>
      </c>
      <c r="AI456" s="139">
        <v>0</v>
      </c>
      <c r="AJ456" s="140" t="s">
        <v>794</v>
      </c>
      <c r="AK456" s="138">
        <v>11155009</v>
      </c>
      <c r="AL456" s="114"/>
      <c r="AM456" s="113"/>
    </row>
    <row r="457" spans="1:39" ht="15">
      <c r="A457" s="109" t="str">
        <f>INDEX('Tabel 3.1'!$C$9:$C$579,MATCH(AK457,'Tabel 3.1'!$IV$9:$IV$579,0))&amp;" - "&amp;INDEX('Tabel 3.1'!$D$9:$D$579,MATCH(AK457,'Tabel 3.1'!$IV$9:$IV$579,0))</f>
        <v>Investin - Demetra</v>
      </c>
      <c r="B457" s="138">
        <v>201412</v>
      </c>
      <c r="C457" s="138">
        <v>11155</v>
      </c>
      <c r="D457" s="138">
        <v>11</v>
      </c>
      <c r="E457" s="139">
        <v>247473000</v>
      </c>
      <c r="F457" s="139">
        <v>6017000</v>
      </c>
      <c r="G457" s="139">
        <v>6017000</v>
      </c>
      <c r="H457" s="139">
        <v>0</v>
      </c>
      <c r="I457" s="139">
        <v>241456000</v>
      </c>
      <c r="J457" s="139">
        <v>241456000</v>
      </c>
      <c r="K457" s="139">
        <v>0</v>
      </c>
      <c r="L457" s="139">
        <v>0</v>
      </c>
      <c r="M457" s="139">
        <v>0</v>
      </c>
      <c r="N457" s="139">
        <v>0</v>
      </c>
      <c r="O457" s="139">
        <v>0</v>
      </c>
      <c r="P457" s="139">
        <v>0</v>
      </c>
      <c r="Q457" s="139">
        <v>0</v>
      </c>
      <c r="R457" s="139">
        <v>0</v>
      </c>
      <c r="S457" s="139">
        <v>0</v>
      </c>
      <c r="T457" s="139">
        <v>0</v>
      </c>
      <c r="U457" s="139">
        <v>0</v>
      </c>
      <c r="V457" s="139">
        <v>0</v>
      </c>
      <c r="W457" s="139">
        <v>0</v>
      </c>
      <c r="X457" s="139">
        <v>0</v>
      </c>
      <c r="Y457" s="139">
        <v>0</v>
      </c>
      <c r="Z457" s="139">
        <v>0</v>
      </c>
      <c r="AA457" s="139">
        <v>247473000</v>
      </c>
      <c r="AB457" s="139">
        <v>477000</v>
      </c>
      <c r="AC457" s="139">
        <v>31000</v>
      </c>
      <c r="AD457" s="139">
        <v>446000</v>
      </c>
      <c r="AE457" s="139">
        <v>246996000</v>
      </c>
      <c r="AF457" s="139">
        <v>0</v>
      </c>
      <c r="AG457" s="139">
        <v>0</v>
      </c>
      <c r="AH457" s="139">
        <v>0</v>
      </c>
      <c r="AI457" s="139">
        <v>0</v>
      </c>
      <c r="AJ457" s="140" t="s">
        <v>794</v>
      </c>
      <c r="AK457" s="138">
        <v>11155011</v>
      </c>
      <c r="AL457" s="114"/>
      <c r="AM457" s="113"/>
    </row>
    <row r="458" spans="1:39" ht="15">
      <c r="A458" s="109" t="str">
        <f>INDEX('Tabel 3.1'!$C$9:$C$579,MATCH(AK458,'Tabel 3.1'!$IV$9:$IV$579,0))&amp;" - "&amp;INDEX('Tabel 3.1'!$D$9:$D$579,MATCH(AK458,'Tabel 3.1'!$IV$9:$IV$579,0))</f>
        <v>Investin - Optimal Stabil</v>
      </c>
      <c r="B458" s="138">
        <v>201412</v>
      </c>
      <c r="C458" s="138">
        <v>11155</v>
      </c>
      <c r="D458" s="138">
        <v>12</v>
      </c>
      <c r="E458" s="139">
        <v>85651000</v>
      </c>
      <c r="F458" s="139">
        <v>3151000</v>
      </c>
      <c r="G458" s="139">
        <v>3151000</v>
      </c>
      <c r="H458" s="139">
        <v>0</v>
      </c>
      <c r="I458" s="139">
        <v>34178000</v>
      </c>
      <c r="J458" s="139">
        <v>34178000</v>
      </c>
      <c r="K458" s="139">
        <v>0</v>
      </c>
      <c r="L458" s="139">
        <v>0</v>
      </c>
      <c r="M458" s="139">
        <v>0</v>
      </c>
      <c r="N458" s="139">
        <v>0</v>
      </c>
      <c r="O458" s="139">
        <v>0</v>
      </c>
      <c r="P458" s="139">
        <v>0</v>
      </c>
      <c r="Q458" s="139">
        <v>0</v>
      </c>
      <c r="R458" s="139">
        <v>0</v>
      </c>
      <c r="S458" s="139">
        <v>46110000</v>
      </c>
      <c r="T458" s="139">
        <v>0</v>
      </c>
      <c r="U458" s="139">
        <v>46110000</v>
      </c>
      <c r="V458" s="139">
        <v>0</v>
      </c>
      <c r="W458" s="139">
        <v>0</v>
      </c>
      <c r="X458" s="139">
        <v>0</v>
      </c>
      <c r="Y458" s="139">
        <v>0</v>
      </c>
      <c r="Z458" s="139">
        <v>2212000</v>
      </c>
      <c r="AA458" s="139">
        <v>85651000</v>
      </c>
      <c r="AB458" s="139">
        <v>43000</v>
      </c>
      <c r="AC458" s="139">
        <v>0</v>
      </c>
      <c r="AD458" s="139">
        <v>43000</v>
      </c>
      <c r="AE458" s="139">
        <v>85608000</v>
      </c>
      <c r="AF458" s="139">
        <v>0</v>
      </c>
      <c r="AG458" s="139">
        <v>0</v>
      </c>
      <c r="AH458" s="139">
        <v>0</v>
      </c>
      <c r="AI458" s="139">
        <v>0</v>
      </c>
      <c r="AJ458" s="140" t="s">
        <v>794</v>
      </c>
      <c r="AK458" s="138">
        <v>11155012</v>
      </c>
      <c r="AL458" s="114"/>
      <c r="AM458" s="113"/>
    </row>
    <row r="459" spans="1:39" ht="15">
      <c r="A459" s="109" t="str">
        <f>INDEX('Tabel 3.1'!$C$9:$C$579,MATCH(AK459,'Tabel 3.1'!$IV$9:$IV$579,0))&amp;" - "&amp;INDEX('Tabel 3.1'!$D$9:$D$579,MATCH(AK459,'Tabel 3.1'!$IV$9:$IV$579,0))</f>
        <v>Investin - Optimal Livscyklus 2030-40</v>
      </c>
      <c r="B459" s="138">
        <v>201412</v>
      </c>
      <c r="C459" s="138">
        <v>11155</v>
      </c>
      <c r="D459" s="138">
        <v>13</v>
      </c>
      <c r="E459" s="139">
        <v>69688000</v>
      </c>
      <c r="F459" s="139">
        <v>2453000</v>
      </c>
      <c r="G459" s="139">
        <v>2453000</v>
      </c>
      <c r="H459" s="139">
        <v>0</v>
      </c>
      <c r="I459" s="139">
        <v>14682000</v>
      </c>
      <c r="J459" s="139">
        <v>14682000</v>
      </c>
      <c r="K459" s="139">
        <v>0</v>
      </c>
      <c r="L459" s="139">
        <v>0</v>
      </c>
      <c r="M459" s="139">
        <v>0</v>
      </c>
      <c r="N459" s="139">
        <v>0</v>
      </c>
      <c r="O459" s="139">
        <v>0</v>
      </c>
      <c r="P459" s="139">
        <v>0</v>
      </c>
      <c r="Q459" s="139">
        <v>0</v>
      </c>
      <c r="R459" s="139">
        <v>0</v>
      </c>
      <c r="S459" s="139">
        <v>50454000</v>
      </c>
      <c r="T459" s="139">
        <v>0</v>
      </c>
      <c r="U459" s="139">
        <v>50454000</v>
      </c>
      <c r="V459" s="139">
        <v>0</v>
      </c>
      <c r="W459" s="139">
        <v>0</v>
      </c>
      <c r="X459" s="139">
        <v>0</v>
      </c>
      <c r="Y459" s="139">
        <v>0</v>
      </c>
      <c r="Z459" s="139">
        <v>2099000</v>
      </c>
      <c r="AA459" s="139">
        <v>69688000</v>
      </c>
      <c r="AB459" s="139">
        <v>42000</v>
      </c>
      <c r="AC459" s="139">
        <v>2000</v>
      </c>
      <c r="AD459" s="139">
        <v>40000</v>
      </c>
      <c r="AE459" s="139">
        <v>69646000</v>
      </c>
      <c r="AF459" s="139">
        <v>0</v>
      </c>
      <c r="AG459" s="139">
        <v>0</v>
      </c>
      <c r="AH459" s="139">
        <v>0</v>
      </c>
      <c r="AI459" s="139">
        <v>0</v>
      </c>
      <c r="AJ459" s="140" t="s">
        <v>794</v>
      </c>
      <c r="AK459" s="138">
        <v>11155013</v>
      </c>
      <c r="AL459" s="114"/>
      <c r="AM459" s="113"/>
    </row>
    <row r="460" spans="1:39" ht="15">
      <c r="A460" s="109" t="str">
        <f>INDEX('Tabel 3.1'!$C$9:$C$579,MATCH(AK460,'Tabel 3.1'!$IV$9:$IV$579,0))&amp;" - "&amp;INDEX('Tabel 3.1'!$D$9:$D$579,MATCH(AK460,'Tabel 3.1'!$IV$9:$IV$579,0))</f>
        <v>Investin - EMD Local Currency</v>
      </c>
      <c r="B460" s="138">
        <v>201412</v>
      </c>
      <c r="C460" s="138">
        <v>11155</v>
      </c>
      <c r="D460" s="138">
        <v>14</v>
      </c>
      <c r="E460" s="139">
        <v>614085000</v>
      </c>
      <c r="F460" s="139">
        <v>11820000</v>
      </c>
      <c r="G460" s="139">
        <v>11820000</v>
      </c>
      <c r="H460" s="139">
        <v>0</v>
      </c>
      <c r="I460" s="139">
        <v>602265000</v>
      </c>
      <c r="J460" s="139">
        <v>0</v>
      </c>
      <c r="K460" s="139">
        <v>540069000</v>
      </c>
      <c r="L460" s="139">
        <v>62196000</v>
      </c>
      <c r="M460" s="139">
        <v>0</v>
      </c>
      <c r="N460" s="139">
        <v>0</v>
      </c>
      <c r="O460" s="139">
        <v>0</v>
      </c>
      <c r="P460" s="139">
        <v>0</v>
      </c>
      <c r="Q460" s="139">
        <v>0</v>
      </c>
      <c r="R460" s="139">
        <v>0</v>
      </c>
      <c r="S460" s="139">
        <v>0</v>
      </c>
      <c r="T460" s="139">
        <v>0</v>
      </c>
      <c r="U460" s="139">
        <v>0</v>
      </c>
      <c r="V460" s="139">
        <v>0</v>
      </c>
      <c r="W460" s="139">
        <v>0</v>
      </c>
      <c r="X460" s="139">
        <v>0</v>
      </c>
      <c r="Y460" s="139">
        <v>0</v>
      </c>
      <c r="Z460" s="139">
        <v>0</v>
      </c>
      <c r="AA460" s="139">
        <v>614085000</v>
      </c>
      <c r="AB460" s="139">
        <v>1705000</v>
      </c>
      <c r="AC460" s="139">
        <v>36000</v>
      </c>
      <c r="AD460" s="139">
        <v>1669000</v>
      </c>
      <c r="AE460" s="139">
        <v>612380000</v>
      </c>
      <c r="AF460" s="139">
        <v>0</v>
      </c>
      <c r="AG460" s="139">
        <v>0</v>
      </c>
      <c r="AH460" s="139">
        <v>0</v>
      </c>
      <c r="AI460" s="139">
        <v>0</v>
      </c>
      <c r="AJ460" s="140" t="s">
        <v>794</v>
      </c>
      <c r="AK460" s="138">
        <v>11155014</v>
      </c>
      <c r="AL460" s="114"/>
      <c r="AM460" s="113"/>
    </row>
    <row r="461" spans="1:39" ht="15">
      <c r="A461" s="109" t="str">
        <f>INDEX('Tabel 3.1'!$C$9:$C$579,MATCH(AK461,'Tabel 3.1'!$IV$9:$IV$579,0))&amp;" - "&amp;INDEX('Tabel 3.1'!$D$9:$D$579,MATCH(AK461,'Tabel 3.1'!$IV$9:$IV$579,0))</f>
        <v>Investin - K Invest Globale Aktier</v>
      </c>
      <c r="B461" s="138">
        <v>201412</v>
      </c>
      <c r="C461" s="138">
        <v>11155</v>
      </c>
      <c r="D461" s="138">
        <v>15</v>
      </c>
      <c r="E461" s="139">
        <v>843772000</v>
      </c>
      <c r="F461" s="139">
        <v>396000</v>
      </c>
      <c r="G461" s="139">
        <v>396000</v>
      </c>
      <c r="H461" s="139">
        <v>0</v>
      </c>
      <c r="I461" s="139">
        <v>0</v>
      </c>
      <c r="J461" s="139">
        <v>0</v>
      </c>
      <c r="K461" s="139">
        <v>0</v>
      </c>
      <c r="L461" s="139">
        <v>0</v>
      </c>
      <c r="M461" s="139">
        <v>838670000</v>
      </c>
      <c r="N461" s="139">
        <v>12221000</v>
      </c>
      <c r="O461" s="139">
        <v>826448000</v>
      </c>
      <c r="P461" s="139">
        <v>0</v>
      </c>
      <c r="Q461" s="139">
        <v>0</v>
      </c>
      <c r="R461" s="139">
        <v>0</v>
      </c>
      <c r="S461" s="139">
        <v>0</v>
      </c>
      <c r="T461" s="139">
        <v>0</v>
      </c>
      <c r="U461" s="139">
        <v>0</v>
      </c>
      <c r="V461" s="139">
        <v>4035000</v>
      </c>
      <c r="W461" s="139">
        <v>4035000</v>
      </c>
      <c r="X461" s="139">
        <v>0</v>
      </c>
      <c r="Y461" s="139">
        <v>0</v>
      </c>
      <c r="Z461" s="139">
        <v>671000</v>
      </c>
      <c r="AA461" s="139">
        <v>843772000</v>
      </c>
      <c r="AB461" s="139">
        <v>3970000</v>
      </c>
      <c r="AC461" s="139">
        <v>2133000</v>
      </c>
      <c r="AD461" s="139">
        <v>1838000</v>
      </c>
      <c r="AE461" s="139">
        <v>837758000</v>
      </c>
      <c r="AF461" s="139">
        <v>6000</v>
      </c>
      <c r="AG461" s="139">
        <v>0</v>
      </c>
      <c r="AH461" s="139">
        <v>6000</v>
      </c>
      <c r="AI461" s="139">
        <v>2038000</v>
      </c>
      <c r="AJ461" s="140" t="s">
        <v>794</v>
      </c>
      <c r="AK461" s="138">
        <v>11155015</v>
      </c>
      <c r="AL461" s="114"/>
      <c r="AM461" s="113"/>
    </row>
    <row r="462" spans="1:39" ht="15">
      <c r="A462" s="109" t="str">
        <f>INDEX('Tabel 3.1'!$C$9:$C$579,MATCH(AK462,'Tabel 3.1'!$IV$9:$IV$579,0))&amp;" - "&amp;INDEX('Tabel 3.1'!$D$9:$D$579,MATCH(AK462,'Tabel 3.1'!$IV$9:$IV$579,0))</f>
        <v>Investin - Aktiv Balance</v>
      </c>
      <c r="B462" s="138">
        <v>201412</v>
      </c>
      <c r="C462" s="138">
        <v>11155</v>
      </c>
      <c r="D462" s="138">
        <v>16</v>
      </c>
      <c r="E462" s="139">
        <v>29418000</v>
      </c>
      <c r="F462" s="139">
        <v>194000</v>
      </c>
      <c r="G462" s="139">
        <v>194000</v>
      </c>
      <c r="H462" s="139">
        <v>0</v>
      </c>
      <c r="I462" s="139">
        <v>7686000</v>
      </c>
      <c r="J462" s="139">
        <v>7686000</v>
      </c>
      <c r="K462" s="139">
        <v>0</v>
      </c>
      <c r="L462" s="139">
        <v>0</v>
      </c>
      <c r="M462" s="139">
        <v>0</v>
      </c>
      <c r="N462" s="139">
        <v>0</v>
      </c>
      <c r="O462" s="139">
        <v>0</v>
      </c>
      <c r="P462" s="139">
        <v>0</v>
      </c>
      <c r="Q462" s="139">
        <v>0</v>
      </c>
      <c r="R462" s="139">
        <v>0</v>
      </c>
      <c r="S462" s="139">
        <v>21469000</v>
      </c>
      <c r="T462" s="139">
        <v>0</v>
      </c>
      <c r="U462" s="139">
        <v>21469000</v>
      </c>
      <c r="V462" s="139">
        <v>0</v>
      </c>
      <c r="W462" s="139">
        <v>0</v>
      </c>
      <c r="X462" s="139">
        <v>0</v>
      </c>
      <c r="Y462" s="139">
        <v>0</v>
      </c>
      <c r="Z462" s="139">
        <v>69000</v>
      </c>
      <c r="AA462" s="139">
        <v>29418000</v>
      </c>
      <c r="AB462" s="139">
        <v>82000</v>
      </c>
      <c r="AC462" s="139">
        <v>0</v>
      </c>
      <c r="AD462" s="139">
        <v>82000</v>
      </c>
      <c r="AE462" s="139">
        <v>29309000</v>
      </c>
      <c r="AF462" s="139">
        <v>0</v>
      </c>
      <c r="AG462" s="139">
        <v>0</v>
      </c>
      <c r="AH462" s="139">
        <v>0</v>
      </c>
      <c r="AI462" s="139">
        <v>27000</v>
      </c>
      <c r="AJ462" s="140" t="s">
        <v>794</v>
      </c>
      <c r="AK462" s="138">
        <v>11155016</v>
      </c>
      <c r="AL462" s="114"/>
      <c r="AM462" s="113"/>
    </row>
    <row r="463" spans="1:39" ht="15">
      <c r="A463" s="109" t="str">
        <f>INDEX('Tabel 3.1'!$C$9:$C$579,MATCH(AK463,'Tabel 3.1'!$IV$9:$IV$579,0))&amp;" - "&amp;INDEX('Tabel 3.1'!$D$9:$D$579,MATCH(AK463,'Tabel 3.1'!$IV$9:$IV$579,0))</f>
        <v>Maj Invest - Pension</v>
      </c>
      <c r="B463" s="138">
        <v>201412</v>
      </c>
      <c r="C463" s="138">
        <v>11158</v>
      </c>
      <c r="D463" s="138">
        <v>1</v>
      </c>
      <c r="E463" s="139">
        <v>661264000</v>
      </c>
      <c r="F463" s="139">
        <v>6198000</v>
      </c>
      <c r="G463" s="139">
        <v>6198000</v>
      </c>
      <c r="H463" s="139">
        <v>0</v>
      </c>
      <c r="I463" s="139">
        <v>378592000</v>
      </c>
      <c r="J463" s="139">
        <v>216853000</v>
      </c>
      <c r="K463" s="139">
        <v>161740000</v>
      </c>
      <c r="L463" s="139">
        <v>0</v>
      </c>
      <c r="M463" s="139">
        <v>275399000</v>
      </c>
      <c r="N463" s="139">
        <v>7439000</v>
      </c>
      <c r="O463" s="139">
        <v>267960000</v>
      </c>
      <c r="P463" s="139">
        <v>0</v>
      </c>
      <c r="Q463" s="139">
        <v>0</v>
      </c>
      <c r="R463" s="139">
        <v>0</v>
      </c>
      <c r="S463" s="139">
        <v>0</v>
      </c>
      <c r="T463" s="139">
        <v>0</v>
      </c>
      <c r="U463" s="139">
        <v>0</v>
      </c>
      <c r="V463" s="139">
        <v>0</v>
      </c>
      <c r="W463" s="139">
        <v>0</v>
      </c>
      <c r="X463" s="139">
        <v>0</v>
      </c>
      <c r="Y463" s="139"/>
      <c r="Z463" s="139">
        <v>1075000</v>
      </c>
      <c r="AA463" s="139">
        <v>661264000</v>
      </c>
      <c r="AB463" s="139">
        <v>0</v>
      </c>
      <c r="AC463" s="139">
        <v>0</v>
      </c>
      <c r="AD463" s="139">
        <v>0</v>
      </c>
      <c r="AE463" s="139">
        <v>650501000</v>
      </c>
      <c r="AF463" s="139">
        <v>0</v>
      </c>
      <c r="AG463" s="139">
        <v>0</v>
      </c>
      <c r="AH463" s="139">
        <v>0</v>
      </c>
      <c r="AI463" s="139">
        <v>10764000</v>
      </c>
      <c r="AJ463" s="140" t="s">
        <v>794</v>
      </c>
      <c r="AK463" s="138">
        <v>11158001</v>
      </c>
      <c r="AL463" s="114"/>
      <c r="AM463" s="113"/>
    </row>
    <row r="464" spans="1:39" ht="15">
      <c r="A464" s="109" t="str">
        <f>INDEX('Tabel 3.1'!$C$9:$C$579,MATCH(AK464,'Tabel 3.1'!$IV$9:$IV$579,0))&amp;" - "&amp;INDEX('Tabel 3.1'!$D$9:$D$579,MATCH(AK464,'Tabel 3.1'!$IV$9:$IV$579,0))</f>
        <v>Maj Invest - Obligationer</v>
      </c>
      <c r="B464" s="138">
        <v>201412</v>
      </c>
      <c r="C464" s="138">
        <v>11158</v>
      </c>
      <c r="D464" s="138">
        <v>2</v>
      </c>
      <c r="E464" s="139">
        <v>891376000</v>
      </c>
      <c r="F464" s="139">
        <v>4729000</v>
      </c>
      <c r="G464" s="139">
        <v>4729000</v>
      </c>
      <c r="H464" s="139">
        <v>0</v>
      </c>
      <c r="I464" s="139">
        <v>883893000</v>
      </c>
      <c r="J464" s="139">
        <v>536246000</v>
      </c>
      <c r="K464" s="139">
        <v>347647000</v>
      </c>
      <c r="L464" s="139">
        <v>0</v>
      </c>
      <c r="M464" s="139">
        <v>0</v>
      </c>
      <c r="N464" s="139">
        <v>0</v>
      </c>
      <c r="O464" s="139">
        <v>0</v>
      </c>
      <c r="P464" s="139">
        <v>0</v>
      </c>
      <c r="Q464" s="139">
        <v>0</v>
      </c>
      <c r="R464" s="139">
        <v>0</v>
      </c>
      <c r="S464" s="139">
        <v>0</v>
      </c>
      <c r="T464" s="139">
        <v>0</v>
      </c>
      <c r="U464" s="139">
        <v>0</v>
      </c>
      <c r="V464" s="139">
        <v>0</v>
      </c>
      <c r="W464" s="139">
        <v>0</v>
      </c>
      <c r="X464" s="139">
        <v>0</v>
      </c>
      <c r="Y464" s="139"/>
      <c r="Z464" s="139">
        <v>2753000</v>
      </c>
      <c r="AA464" s="139">
        <v>891376000</v>
      </c>
      <c r="AB464" s="139">
        <v>0</v>
      </c>
      <c r="AC464" s="139">
        <v>0</v>
      </c>
      <c r="AD464" s="139">
        <v>0</v>
      </c>
      <c r="AE464" s="139">
        <v>868159000</v>
      </c>
      <c r="AF464" s="139">
        <v>0</v>
      </c>
      <c r="AG464" s="139">
        <v>0</v>
      </c>
      <c r="AH464" s="139">
        <v>0</v>
      </c>
      <c r="AI464" s="139">
        <v>23217000</v>
      </c>
      <c r="AJ464" s="140" t="s">
        <v>794</v>
      </c>
      <c r="AK464" s="138">
        <v>11158002</v>
      </c>
      <c r="AL464" s="114"/>
      <c r="AM464" s="113"/>
    </row>
    <row r="465" spans="1:39" ht="15">
      <c r="A465" s="109" t="str">
        <f>INDEX('Tabel 3.1'!$C$9:$C$579,MATCH(AK465,'Tabel 3.1'!$IV$9:$IV$579,0))&amp;" - "&amp;INDEX('Tabel 3.1'!$D$9:$D$579,MATCH(AK465,'Tabel 3.1'!$IV$9:$IV$579,0))</f>
        <v>Maj Invest - Danske Obligationer</v>
      </c>
      <c r="B465" s="138">
        <v>201412</v>
      </c>
      <c r="C465" s="138">
        <v>11158</v>
      </c>
      <c r="D465" s="138">
        <v>3</v>
      </c>
      <c r="E465" s="139">
        <v>552434000</v>
      </c>
      <c r="F465" s="139">
        <v>2677000</v>
      </c>
      <c r="G465" s="139">
        <v>2677000</v>
      </c>
      <c r="H465" s="139">
        <v>0</v>
      </c>
      <c r="I465" s="139">
        <v>547472000</v>
      </c>
      <c r="J465" s="139">
        <v>481514000</v>
      </c>
      <c r="K465" s="139">
        <v>65959000</v>
      </c>
      <c r="L465" s="139">
        <v>0</v>
      </c>
      <c r="M465" s="139">
        <v>0</v>
      </c>
      <c r="N465" s="139">
        <v>0</v>
      </c>
      <c r="O465" s="139">
        <v>0</v>
      </c>
      <c r="P465" s="139">
        <v>0</v>
      </c>
      <c r="Q465" s="139">
        <v>0</v>
      </c>
      <c r="R465" s="139">
        <v>0</v>
      </c>
      <c r="S465" s="139">
        <v>0</v>
      </c>
      <c r="T465" s="139">
        <v>0</v>
      </c>
      <c r="U465" s="139">
        <v>0</v>
      </c>
      <c r="V465" s="139">
        <v>0</v>
      </c>
      <c r="W465" s="139">
        <v>0</v>
      </c>
      <c r="X465" s="139">
        <v>0</v>
      </c>
      <c r="Y465" s="139"/>
      <c r="Z465" s="139">
        <v>2285000</v>
      </c>
      <c r="AA465" s="139">
        <v>552434000</v>
      </c>
      <c r="AB465" s="139">
        <v>0</v>
      </c>
      <c r="AC465" s="139">
        <v>0</v>
      </c>
      <c r="AD465" s="139">
        <v>0</v>
      </c>
      <c r="AE465" s="139">
        <v>552409000</v>
      </c>
      <c r="AF465" s="139">
        <v>0</v>
      </c>
      <c r="AG465" s="139">
        <v>0</v>
      </c>
      <c r="AH465" s="139">
        <v>0</v>
      </c>
      <c r="AI465" s="139">
        <v>26000</v>
      </c>
      <c r="AJ465" s="140" t="s">
        <v>794</v>
      </c>
      <c r="AK465" s="138">
        <v>11158003</v>
      </c>
      <c r="AL465" s="114"/>
      <c r="AM465" s="113"/>
    </row>
    <row r="466" spans="1:39" ht="15">
      <c r="A466" s="109" t="str">
        <f>INDEX('Tabel 3.1'!$C$9:$C$579,MATCH(AK466,'Tabel 3.1'!$IV$9:$IV$579,0))&amp;" - "&amp;INDEX('Tabel 3.1'!$D$9:$D$579,MATCH(AK466,'Tabel 3.1'!$IV$9:$IV$579,0))</f>
        <v>Maj Invest - Danske Aktier</v>
      </c>
      <c r="B466" s="138">
        <v>201412</v>
      </c>
      <c r="C466" s="138">
        <v>11158</v>
      </c>
      <c r="D466" s="138">
        <v>4</v>
      </c>
      <c r="E466" s="139">
        <v>308087000</v>
      </c>
      <c r="F466" s="139">
        <v>3842000</v>
      </c>
      <c r="G466" s="139">
        <v>3842000</v>
      </c>
      <c r="H466" s="139">
        <v>0</v>
      </c>
      <c r="I466" s="139">
        <v>0</v>
      </c>
      <c r="J466" s="139">
        <v>0</v>
      </c>
      <c r="K466" s="139">
        <v>0</v>
      </c>
      <c r="L466" s="139">
        <v>0</v>
      </c>
      <c r="M466" s="139">
        <v>304245000</v>
      </c>
      <c r="N466" s="139">
        <v>283347000</v>
      </c>
      <c r="O466" s="139">
        <v>20898000</v>
      </c>
      <c r="P466" s="139">
        <v>0</v>
      </c>
      <c r="Q466" s="139">
        <v>0</v>
      </c>
      <c r="R466" s="139">
        <v>0</v>
      </c>
      <c r="S466" s="139">
        <v>0</v>
      </c>
      <c r="T466" s="139">
        <v>0</v>
      </c>
      <c r="U466" s="139">
        <v>0</v>
      </c>
      <c r="V466" s="139">
        <v>0</v>
      </c>
      <c r="W466" s="139">
        <v>0</v>
      </c>
      <c r="X466" s="139">
        <v>0</v>
      </c>
      <c r="Y466" s="139"/>
      <c r="Z466" s="139">
        <v>0</v>
      </c>
      <c r="AA466" s="139">
        <v>308087000</v>
      </c>
      <c r="AB466" s="139">
        <v>0</v>
      </c>
      <c r="AC466" s="139">
        <v>0</v>
      </c>
      <c r="AD466" s="139">
        <v>0</v>
      </c>
      <c r="AE466" s="139">
        <v>306588000</v>
      </c>
      <c r="AF466" s="139">
        <v>0</v>
      </c>
      <c r="AG466" s="139">
        <v>0</v>
      </c>
      <c r="AH466" s="139">
        <v>0</v>
      </c>
      <c r="AI466" s="139">
        <v>1498000</v>
      </c>
      <c r="AJ466" s="140" t="s">
        <v>794</v>
      </c>
      <c r="AK466" s="138">
        <v>11158004</v>
      </c>
      <c r="AL466" s="114"/>
      <c r="AM466" s="113"/>
    </row>
    <row r="467" spans="1:39" ht="15">
      <c r="A467" s="109" t="str">
        <f>INDEX('Tabel 3.1'!$C$9:$C$579,MATCH(AK467,'Tabel 3.1'!$IV$9:$IV$579,0))&amp;" - "&amp;INDEX('Tabel 3.1'!$D$9:$D$579,MATCH(AK467,'Tabel 3.1'!$IV$9:$IV$579,0))</f>
        <v>Maj Invest - Aktier</v>
      </c>
      <c r="B467" s="138">
        <v>201412</v>
      </c>
      <c r="C467" s="138">
        <v>11158</v>
      </c>
      <c r="D467" s="138">
        <v>5</v>
      </c>
      <c r="E467" s="139">
        <v>866514000</v>
      </c>
      <c r="F467" s="139">
        <v>26879000</v>
      </c>
      <c r="G467" s="139">
        <v>26879000</v>
      </c>
      <c r="H467" s="139">
        <v>0</v>
      </c>
      <c r="I467" s="139">
        <v>0</v>
      </c>
      <c r="J467" s="139">
        <v>0</v>
      </c>
      <c r="K467" s="139">
        <v>0</v>
      </c>
      <c r="L467" s="139">
        <v>0</v>
      </c>
      <c r="M467" s="139">
        <v>837048000</v>
      </c>
      <c r="N467" s="139">
        <v>22411000</v>
      </c>
      <c r="O467" s="139">
        <v>814637000</v>
      </c>
      <c r="P467" s="139">
        <v>0</v>
      </c>
      <c r="Q467" s="139">
        <v>0</v>
      </c>
      <c r="R467" s="139">
        <v>0</v>
      </c>
      <c r="S467" s="139">
        <v>0</v>
      </c>
      <c r="T467" s="139">
        <v>0</v>
      </c>
      <c r="U467" s="139">
        <v>0</v>
      </c>
      <c r="V467" s="139">
        <v>0</v>
      </c>
      <c r="W467" s="139">
        <v>0</v>
      </c>
      <c r="X467" s="139">
        <v>0</v>
      </c>
      <c r="Y467" s="139"/>
      <c r="Z467" s="139">
        <v>2587000</v>
      </c>
      <c r="AA467" s="139">
        <v>866514000</v>
      </c>
      <c r="AB467" s="139">
        <v>0</v>
      </c>
      <c r="AC467" s="139">
        <v>0</v>
      </c>
      <c r="AD467" s="139">
        <v>0</v>
      </c>
      <c r="AE467" s="139">
        <v>866489000</v>
      </c>
      <c r="AF467" s="139">
        <v>0</v>
      </c>
      <c r="AG467" s="139">
        <v>0</v>
      </c>
      <c r="AH467" s="139">
        <v>0</v>
      </c>
      <c r="AI467" s="139">
        <v>26000</v>
      </c>
      <c r="AJ467" s="140" t="s">
        <v>794</v>
      </c>
      <c r="AK467" s="138">
        <v>11158005</v>
      </c>
      <c r="AL467" s="114"/>
      <c r="AM467" s="113"/>
    </row>
    <row r="468" spans="1:39" ht="15">
      <c r="A468" s="109" t="str">
        <f>INDEX('Tabel 3.1'!$C$9:$C$579,MATCH(AK468,'Tabel 3.1'!$IV$9:$IV$579,0))&amp;" - "&amp;INDEX('Tabel 3.1'!$D$9:$D$579,MATCH(AK468,'Tabel 3.1'!$IV$9:$IV$579,0))</f>
        <v>Maj Invest - Value Aktier</v>
      </c>
      <c r="B468" s="138">
        <v>201412</v>
      </c>
      <c r="C468" s="138">
        <v>11158</v>
      </c>
      <c r="D468" s="138">
        <v>6</v>
      </c>
      <c r="E468" s="139">
        <v>5320550000</v>
      </c>
      <c r="F468" s="139">
        <v>49271000</v>
      </c>
      <c r="G468" s="139">
        <v>49271000</v>
      </c>
      <c r="H468" s="139">
        <v>0</v>
      </c>
      <c r="I468" s="139">
        <v>0</v>
      </c>
      <c r="J468" s="139">
        <v>0</v>
      </c>
      <c r="K468" s="139">
        <v>0</v>
      </c>
      <c r="L468" s="139">
        <v>0</v>
      </c>
      <c r="M468" s="139">
        <v>5260311000</v>
      </c>
      <c r="N468" s="139">
        <v>0</v>
      </c>
      <c r="O468" s="139">
        <v>5258476000</v>
      </c>
      <c r="P468" s="139">
        <v>1835000</v>
      </c>
      <c r="Q468" s="139">
        <v>0</v>
      </c>
      <c r="R468" s="139">
        <v>0</v>
      </c>
      <c r="S468" s="139">
        <v>0</v>
      </c>
      <c r="T468" s="139">
        <v>0</v>
      </c>
      <c r="U468" s="139">
        <v>0</v>
      </c>
      <c r="V468" s="139">
        <v>0</v>
      </c>
      <c r="W468" s="139">
        <v>0</v>
      </c>
      <c r="X468" s="139">
        <v>0</v>
      </c>
      <c r="Y468" s="139"/>
      <c r="Z468" s="139">
        <v>10968000</v>
      </c>
      <c r="AA468" s="139">
        <v>5320550000</v>
      </c>
      <c r="AB468" s="139">
        <v>0</v>
      </c>
      <c r="AC468" s="139">
        <v>0</v>
      </c>
      <c r="AD468" s="139">
        <v>0</v>
      </c>
      <c r="AE468" s="139">
        <v>5320229000</v>
      </c>
      <c r="AF468" s="139">
        <v>0</v>
      </c>
      <c r="AG468" s="139">
        <v>0</v>
      </c>
      <c r="AH468" s="139">
        <v>0</v>
      </c>
      <c r="AI468" s="139">
        <v>321000</v>
      </c>
      <c r="AJ468" s="140" t="s">
        <v>794</v>
      </c>
      <c r="AK468" s="138">
        <v>11158006</v>
      </c>
      <c r="AL468" s="114"/>
      <c r="AM468" s="113"/>
    </row>
    <row r="469" spans="1:39" ht="15">
      <c r="A469" s="109" t="str">
        <f>INDEX('Tabel 3.1'!$C$9:$C$579,MATCH(AK469,'Tabel 3.1'!$IV$9:$IV$579,0))&amp;" - "&amp;INDEX('Tabel 3.1'!$D$9:$D$579,MATCH(AK469,'Tabel 3.1'!$IV$9:$IV$579,0))</f>
        <v>Maj Invest - Kontra</v>
      </c>
      <c r="B469" s="138">
        <v>201412</v>
      </c>
      <c r="C469" s="138">
        <v>11158</v>
      </c>
      <c r="D469" s="138">
        <v>8</v>
      </c>
      <c r="E469" s="139">
        <v>613124000</v>
      </c>
      <c r="F469" s="139">
        <v>48937000</v>
      </c>
      <c r="G469" s="139">
        <v>48937000</v>
      </c>
      <c r="H469" s="139">
        <v>0</v>
      </c>
      <c r="I469" s="139">
        <v>344753000</v>
      </c>
      <c r="J469" s="139">
        <v>77123000</v>
      </c>
      <c r="K469" s="139">
        <v>267630000</v>
      </c>
      <c r="L469" s="139">
        <v>0</v>
      </c>
      <c r="M469" s="139">
        <v>153300000</v>
      </c>
      <c r="N469" s="139">
        <v>10402000</v>
      </c>
      <c r="O469" s="139">
        <v>142898000</v>
      </c>
      <c r="P469" s="139">
        <v>0</v>
      </c>
      <c r="Q469" s="139">
        <v>0</v>
      </c>
      <c r="R469" s="139">
        <v>0</v>
      </c>
      <c r="S469" s="139">
        <v>61901000</v>
      </c>
      <c r="T469" s="139">
        <v>0</v>
      </c>
      <c r="U469" s="139">
        <v>61901000</v>
      </c>
      <c r="V469" s="139">
        <v>1912000</v>
      </c>
      <c r="W469" s="139">
        <v>1912000</v>
      </c>
      <c r="X469" s="139">
        <v>0</v>
      </c>
      <c r="Y469" s="139"/>
      <c r="Z469" s="139">
        <v>2321000</v>
      </c>
      <c r="AA469" s="139">
        <v>613124000</v>
      </c>
      <c r="AB469" s="139">
        <v>0</v>
      </c>
      <c r="AC469" s="139">
        <v>0</v>
      </c>
      <c r="AD469" s="139">
        <v>0</v>
      </c>
      <c r="AE469" s="139">
        <v>608844000</v>
      </c>
      <c r="AF469" s="139">
        <v>4104000</v>
      </c>
      <c r="AG469" s="139">
        <v>1912000</v>
      </c>
      <c r="AH469" s="139">
        <v>2191000</v>
      </c>
      <c r="AI469" s="139">
        <v>177000</v>
      </c>
      <c r="AJ469" s="140" t="s">
        <v>794</v>
      </c>
      <c r="AK469" s="138">
        <v>11158008</v>
      </c>
      <c r="AL469" s="114"/>
      <c r="AM469" s="113"/>
    </row>
    <row r="470" spans="1:39" ht="15">
      <c r="A470" s="109" t="str">
        <f>INDEX('Tabel 3.1'!$C$9:$C$579,MATCH(AK470,'Tabel 3.1'!$IV$9:$IV$579,0))&amp;" - "&amp;INDEX('Tabel 3.1'!$D$9:$D$579,MATCH(AK470,'Tabel 3.1'!$IV$9:$IV$579,0))</f>
        <v>Maj Invest - Europa Aktier</v>
      </c>
      <c r="B470" s="138">
        <v>201412</v>
      </c>
      <c r="C470" s="138">
        <v>11158</v>
      </c>
      <c r="D470" s="138">
        <v>10</v>
      </c>
      <c r="E470" s="139">
        <v>147203000</v>
      </c>
      <c r="F470" s="139">
        <v>1782000</v>
      </c>
      <c r="G470" s="139">
        <v>1782000</v>
      </c>
      <c r="H470" s="139">
        <v>0</v>
      </c>
      <c r="I470" s="139">
        <v>0</v>
      </c>
      <c r="J470" s="139">
        <v>0</v>
      </c>
      <c r="K470" s="139">
        <v>0</v>
      </c>
      <c r="L470" s="139">
        <v>0</v>
      </c>
      <c r="M470" s="139">
        <v>143159000</v>
      </c>
      <c r="N470" s="139">
        <v>3984000</v>
      </c>
      <c r="O470" s="139">
        <v>139175000</v>
      </c>
      <c r="P470" s="139">
        <v>0</v>
      </c>
      <c r="Q470" s="139">
        <v>0</v>
      </c>
      <c r="R470" s="139">
        <v>0</v>
      </c>
      <c r="S470" s="139">
        <v>0</v>
      </c>
      <c r="T470" s="139">
        <v>0</v>
      </c>
      <c r="U470" s="139">
        <v>0</v>
      </c>
      <c r="V470" s="139">
        <v>0</v>
      </c>
      <c r="W470" s="139">
        <v>0</v>
      </c>
      <c r="X470" s="139">
        <v>0</v>
      </c>
      <c r="Y470" s="139"/>
      <c r="Z470" s="139">
        <v>2262000</v>
      </c>
      <c r="AA470" s="139">
        <v>147203000</v>
      </c>
      <c r="AB470" s="139">
        <v>0</v>
      </c>
      <c r="AC470" s="139">
        <v>0</v>
      </c>
      <c r="AD470" s="139">
        <v>0</v>
      </c>
      <c r="AE470" s="139">
        <v>147177000</v>
      </c>
      <c r="AF470" s="139">
        <v>0</v>
      </c>
      <c r="AG470" s="139">
        <v>0</v>
      </c>
      <c r="AH470" s="139">
        <v>0</v>
      </c>
      <c r="AI470" s="139">
        <v>26000</v>
      </c>
      <c r="AJ470" s="140" t="s">
        <v>794</v>
      </c>
      <c r="AK470" s="138">
        <v>11158010</v>
      </c>
      <c r="AL470" s="114"/>
      <c r="AM470" s="113"/>
    </row>
    <row r="471" spans="1:39" ht="15">
      <c r="A471" s="109" t="str">
        <f>INDEX('Tabel 3.1'!$C$9:$C$579,MATCH(AK471,'Tabel 3.1'!$IV$9:$IV$579,0))&amp;" - "&amp;INDEX('Tabel 3.1'!$D$9:$D$579,MATCH(AK471,'Tabel 3.1'!$IV$9:$IV$579,0))</f>
        <v>Maj Invest - Global Sundhed</v>
      </c>
      <c r="B471" s="138">
        <v>201412</v>
      </c>
      <c r="C471" s="138">
        <v>11158</v>
      </c>
      <c r="D471" s="138">
        <v>11</v>
      </c>
      <c r="E471" s="139">
        <v>334272000</v>
      </c>
      <c r="F471" s="139">
        <v>11967000</v>
      </c>
      <c r="G471" s="139">
        <v>11967000</v>
      </c>
      <c r="H471" s="139">
        <v>0</v>
      </c>
      <c r="I471" s="139">
        <v>0</v>
      </c>
      <c r="J471" s="139">
        <v>0</v>
      </c>
      <c r="K471" s="139">
        <v>0</v>
      </c>
      <c r="L471" s="139">
        <v>0</v>
      </c>
      <c r="M471" s="139">
        <v>321092000</v>
      </c>
      <c r="N471" s="139">
        <v>15263000</v>
      </c>
      <c r="O471" s="139">
        <v>305829000</v>
      </c>
      <c r="P471" s="139">
        <v>0</v>
      </c>
      <c r="Q471" s="139">
        <v>0</v>
      </c>
      <c r="R471" s="139">
        <v>0</v>
      </c>
      <c r="S471" s="139">
        <v>0</v>
      </c>
      <c r="T471" s="139">
        <v>0</v>
      </c>
      <c r="U471" s="139">
        <v>0</v>
      </c>
      <c r="V471" s="139">
        <v>0</v>
      </c>
      <c r="W471" s="139">
        <v>0</v>
      </c>
      <c r="X471" s="139">
        <v>0</v>
      </c>
      <c r="Y471" s="139"/>
      <c r="Z471" s="139">
        <v>1213000</v>
      </c>
      <c r="AA471" s="139">
        <v>334272000</v>
      </c>
      <c r="AB471" s="139">
        <v>0</v>
      </c>
      <c r="AC471" s="139">
        <v>0</v>
      </c>
      <c r="AD471" s="139">
        <v>0</v>
      </c>
      <c r="AE471" s="139">
        <v>334247000</v>
      </c>
      <c r="AF471" s="139">
        <v>0</v>
      </c>
      <c r="AG471" s="139">
        <v>0</v>
      </c>
      <c r="AH471" s="139">
        <v>0</v>
      </c>
      <c r="AI471" s="139">
        <v>26000</v>
      </c>
      <c r="AJ471" s="140" t="s">
        <v>794</v>
      </c>
      <c r="AK471" s="138">
        <v>11158011</v>
      </c>
      <c r="AL471" s="114"/>
      <c r="AM471" s="113"/>
    </row>
    <row r="472" spans="1:39" ht="15">
      <c r="A472" s="109" t="str">
        <f>INDEX('Tabel 3.1'!$C$9:$C$579,MATCH(AK472,'Tabel 3.1'!$IV$9:$IV$579,0))&amp;" - "&amp;INDEX('Tabel 3.1'!$D$9:$D$579,MATCH(AK472,'Tabel 3.1'!$IV$9:$IV$579,0))</f>
        <v>Maj Invest - Makro</v>
      </c>
      <c r="B472" s="138">
        <v>201412</v>
      </c>
      <c r="C472" s="138">
        <v>11158</v>
      </c>
      <c r="D472" s="138">
        <v>13</v>
      </c>
      <c r="E472" s="139">
        <v>211081000</v>
      </c>
      <c r="F472" s="139">
        <v>5476000</v>
      </c>
      <c r="G472" s="139">
        <v>5476000</v>
      </c>
      <c r="H472" s="139">
        <v>0</v>
      </c>
      <c r="I472" s="139">
        <v>73604000</v>
      </c>
      <c r="J472" s="139">
        <v>29582000</v>
      </c>
      <c r="K472" s="139">
        <v>44022000</v>
      </c>
      <c r="L472" s="139">
        <v>0</v>
      </c>
      <c r="M472" s="139">
        <v>122302000</v>
      </c>
      <c r="N472" s="139">
        <v>0</v>
      </c>
      <c r="O472" s="139">
        <v>122302000</v>
      </c>
      <c r="P472" s="139">
        <v>0</v>
      </c>
      <c r="Q472" s="139">
        <v>0</v>
      </c>
      <c r="R472" s="139">
        <v>0</v>
      </c>
      <c r="S472" s="139">
        <v>8859000</v>
      </c>
      <c r="T472" s="139">
        <v>0</v>
      </c>
      <c r="U472" s="139">
        <v>8859000</v>
      </c>
      <c r="V472" s="139">
        <v>269000</v>
      </c>
      <c r="W472" s="139">
        <v>269000</v>
      </c>
      <c r="X472" s="139">
        <v>0</v>
      </c>
      <c r="Y472" s="139"/>
      <c r="Z472" s="139">
        <v>570000</v>
      </c>
      <c r="AA472" s="139">
        <v>211081000</v>
      </c>
      <c r="AB472" s="139">
        <v>0</v>
      </c>
      <c r="AC472" s="139">
        <v>0</v>
      </c>
      <c r="AD472" s="139">
        <v>0</v>
      </c>
      <c r="AE472" s="139">
        <v>210786000</v>
      </c>
      <c r="AF472" s="139">
        <v>269000</v>
      </c>
      <c r="AG472" s="139">
        <v>269000</v>
      </c>
      <c r="AH472" s="139">
        <v>0</v>
      </c>
      <c r="AI472" s="139">
        <v>26000</v>
      </c>
      <c r="AJ472" s="140" t="s">
        <v>794</v>
      </c>
      <c r="AK472" s="138">
        <v>11158013</v>
      </c>
      <c r="AL472" s="114"/>
      <c r="AM472" s="113"/>
    </row>
    <row r="473" spans="1:39" ht="15">
      <c r="A473" s="109" t="str">
        <f>INDEX('Tabel 3.1'!$C$9:$C$579,MATCH(AK473,'Tabel 3.1'!$IV$9:$IV$579,0))&amp;" - "&amp;INDEX('Tabel 3.1'!$D$9:$D$579,MATCH(AK473,'Tabel 3.1'!$IV$9:$IV$579,0))</f>
        <v>Maj Invest - Emerging Markets</v>
      </c>
      <c r="B473" s="138">
        <v>201412</v>
      </c>
      <c r="C473" s="138">
        <v>11158</v>
      </c>
      <c r="D473" s="138">
        <v>14</v>
      </c>
      <c r="E473" s="139">
        <v>503930000</v>
      </c>
      <c r="F473" s="139">
        <v>10117000</v>
      </c>
      <c r="G473" s="139">
        <v>10117000</v>
      </c>
      <c r="H473" s="139">
        <v>0</v>
      </c>
      <c r="I473" s="139">
        <v>0</v>
      </c>
      <c r="J473" s="139">
        <v>0</v>
      </c>
      <c r="K473" s="139">
        <v>0</v>
      </c>
      <c r="L473" s="139">
        <v>0</v>
      </c>
      <c r="M473" s="139">
        <v>490981000</v>
      </c>
      <c r="N473" s="139">
        <v>0</v>
      </c>
      <c r="O473" s="139">
        <v>490981000</v>
      </c>
      <c r="P473" s="139">
        <v>0</v>
      </c>
      <c r="Q473" s="139">
        <v>0</v>
      </c>
      <c r="R473" s="139">
        <v>0</v>
      </c>
      <c r="S473" s="139">
        <v>0</v>
      </c>
      <c r="T473" s="139">
        <v>0</v>
      </c>
      <c r="U473" s="139">
        <v>0</v>
      </c>
      <c r="V473" s="139">
        <v>0</v>
      </c>
      <c r="W473" s="139">
        <v>0</v>
      </c>
      <c r="X473" s="139">
        <v>0</v>
      </c>
      <c r="Y473" s="139"/>
      <c r="Z473" s="139">
        <v>2833000</v>
      </c>
      <c r="AA473" s="139">
        <v>503930000</v>
      </c>
      <c r="AB473" s="139">
        <v>0</v>
      </c>
      <c r="AC473" s="139">
        <v>0</v>
      </c>
      <c r="AD473" s="139">
        <v>0</v>
      </c>
      <c r="AE473" s="139">
        <v>500014000</v>
      </c>
      <c r="AF473" s="139">
        <v>0</v>
      </c>
      <c r="AG473" s="139">
        <v>0</v>
      </c>
      <c r="AH473" s="139">
        <v>0</v>
      </c>
      <c r="AI473" s="139">
        <v>3916000</v>
      </c>
      <c r="AJ473" s="140" t="s">
        <v>794</v>
      </c>
      <c r="AK473" s="138">
        <v>11158014</v>
      </c>
      <c r="AL473" s="114"/>
      <c r="AM473" s="113"/>
    </row>
    <row r="474" spans="1:39" ht="15">
      <c r="A474" s="109" t="str">
        <f>INDEX('Tabel 3.1'!$C$9:$C$579,MATCH(AK474,'Tabel 3.1'!$IV$9:$IV$579,0))&amp;" - "&amp;INDEX('Tabel 3.1'!$D$9:$D$579,MATCH(AK474,'Tabel 3.1'!$IV$9:$IV$579,0))</f>
        <v>Multi Manager Invest - USA</v>
      </c>
      <c r="B474" s="138">
        <v>201412</v>
      </c>
      <c r="C474" s="138">
        <v>11160</v>
      </c>
      <c r="D474" s="138">
        <v>1</v>
      </c>
      <c r="E474" s="139">
        <v>1356423000</v>
      </c>
      <c r="F474" s="139">
        <v>9683000</v>
      </c>
      <c r="G474" s="139">
        <v>9683000</v>
      </c>
      <c r="H474" s="139">
        <v>0</v>
      </c>
      <c r="I474" s="139">
        <v>0</v>
      </c>
      <c r="J474" s="139">
        <v>0</v>
      </c>
      <c r="K474" s="139">
        <v>0</v>
      </c>
      <c r="L474" s="139">
        <v>0</v>
      </c>
      <c r="M474" s="139">
        <v>1332086000</v>
      </c>
      <c r="N474" s="139">
        <v>0</v>
      </c>
      <c r="O474" s="139">
        <v>1332086000</v>
      </c>
      <c r="P474" s="139">
        <v>0</v>
      </c>
      <c r="Q474" s="139">
        <v>0</v>
      </c>
      <c r="R474" s="139">
        <v>0</v>
      </c>
      <c r="S474" s="139">
        <v>13366000</v>
      </c>
      <c r="T474" s="139">
        <v>0</v>
      </c>
      <c r="U474" s="139">
        <v>13366000</v>
      </c>
      <c r="V474" s="139">
        <v>0</v>
      </c>
      <c r="W474" s="139">
        <v>0</v>
      </c>
      <c r="X474" s="139">
        <v>0</v>
      </c>
      <c r="Y474" s="139">
        <v>0</v>
      </c>
      <c r="Z474" s="139">
        <v>1288000</v>
      </c>
      <c r="AA474" s="139">
        <v>1356423000</v>
      </c>
      <c r="AB474" s="139">
        <v>6276000</v>
      </c>
      <c r="AC474" s="139">
        <v>136000</v>
      </c>
      <c r="AD474" s="139">
        <v>6140000</v>
      </c>
      <c r="AE474" s="139">
        <v>1350147000</v>
      </c>
      <c r="AF474" s="139">
        <v>0</v>
      </c>
      <c r="AG474" s="139">
        <v>0</v>
      </c>
      <c r="AH474" s="139">
        <v>0</v>
      </c>
      <c r="AI474" s="139">
        <v>0</v>
      </c>
      <c r="AJ474" s="140" t="s">
        <v>794</v>
      </c>
      <c r="AK474" s="138">
        <v>11160001</v>
      </c>
      <c r="AL474" s="114"/>
      <c r="AM474" s="113"/>
    </row>
    <row r="475" spans="1:39" ht="15">
      <c r="A475" s="109" t="str">
        <f>INDEX('Tabel 3.1'!$C$9:$C$579,MATCH(AK475,'Tabel 3.1'!$IV$9:$IV$579,0))&amp;" - "&amp;INDEX('Tabel 3.1'!$D$9:$D$579,MATCH(AK475,'Tabel 3.1'!$IV$9:$IV$579,0))</f>
        <v>Multi Manager Invest - Europa</v>
      </c>
      <c r="B475" s="138">
        <v>201412</v>
      </c>
      <c r="C475" s="138">
        <v>11160</v>
      </c>
      <c r="D475" s="138">
        <v>2</v>
      </c>
      <c r="E475" s="139">
        <v>757976000</v>
      </c>
      <c r="F475" s="139">
        <v>10857000</v>
      </c>
      <c r="G475" s="139">
        <v>10857000</v>
      </c>
      <c r="H475" s="139">
        <v>0</v>
      </c>
      <c r="I475" s="139">
        <v>0</v>
      </c>
      <c r="J475" s="139">
        <v>0</v>
      </c>
      <c r="K475" s="139">
        <v>0</v>
      </c>
      <c r="L475" s="139">
        <v>0</v>
      </c>
      <c r="M475" s="139">
        <v>744374000</v>
      </c>
      <c r="N475" s="139">
        <v>24363000</v>
      </c>
      <c r="O475" s="139">
        <v>720011000</v>
      </c>
      <c r="P475" s="139">
        <v>0</v>
      </c>
      <c r="Q475" s="139">
        <v>0</v>
      </c>
      <c r="R475" s="139">
        <v>0</v>
      </c>
      <c r="S475" s="139">
        <v>0</v>
      </c>
      <c r="T475" s="139">
        <v>0</v>
      </c>
      <c r="U475" s="139">
        <v>0</v>
      </c>
      <c r="V475" s="139">
        <v>0</v>
      </c>
      <c r="W475" s="139">
        <v>0</v>
      </c>
      <c r="X475" s="139">
        <v>0</v>
      </c>
      <c r="Y475" s="139">
        <v>0</v>
      </c>
      <c r="Z475" s="139">
        <v>2746000</v>
      </c>
      <c r="AA475" s="139">
        <v>757976000</v>
      </c>
      <c r="AB475" s="139">
        <v>3833000</v>
      </c>
      <c r="AC475" s="139">
        <v>0</v>
      </c>
      <c r="AD475" s="139">
        <v>3833000</v>
      </c>
      <c r="AE475" s="139">
        <v>754143000</v>
      </c>
      <c r="AF475" s="139">
        <v>0</v>
      </c>
      <c r="AG475" s="139">
        <v>0</v>
      </c>
      <c r="AH475" s="139">
        <v>0</v>
      </c>
      <c r="AI475" s="139">
        <v>0</v>
      </c>
      <c r="AJ475" s="140" t="s">
        <v>794</v>
      </c>
      <c r="AK475" s="138">
        <v>11160002</v>
      </c>
      <c r="AL475" s="114"/>
      <c r="AM475" s="113"/>
    </row>
    <row r="476" spans="1:39" ht="15">
      <c r="A476" s="109" t="str">
        <f>INDEX('Tabel 3.1'!$C$9:$C$579,MATCH(AK476,'Tabel 3.1'!$IV$9:$IV$579,0))&amp;" - "&amp;INDEX('Tabel 3.1'!$D$9:$D$579,MATCH(AK476,'Tabel 3.1'!$IV$9:$IV$579,0))</f>
        <v>Multi Manager Invest - Europa Akk.</v>
      </c>
      <c r="B476" s="138">
        <v>201412</v>
      </c>
      <c r="C476" s="138">
        <v>11160</v>
      </c>
      <c r="D476" s="138">
        <v>3</v>
      </c>
      <c r="E476" s="139">
        <v>1916304000</v>
      </c>
      <c r="F476" s="139">
        <v>27606000</v>
      </c>
      <c r="G476" s="139">
        <v>27606000</v>
      </c>
      <c r="H476" s="139">
        <v>0</v>
      </c>
      <c r="I476" s="139">
        <v>0</v>
      </c>
      <c r="J476" s="139">
        <v>0</v>
      </c>
      <c r="K476" s="139">
        <v>0</v>
      </c>
      <c r="L476" s="139">
        <v>0</v>
      </c>
      <c r="M476" s="139">
        <v>1882124000</v>
      </c>
      <c r="N476" s="139">
        <v>61642000</v>
      </c>
      <c r="O476" s="139">
        <v>1820482000</v>
      </c>
      <c r="P476" s="139">
        <v>0</v>
      </c>
      <c r="Q476" s="139">
        <v>0</v>
      </c>
      <c r="R476" s="139">
        <v>0</v>
      </c>
      <c r="S476" s="139">
        <v>0</v>
      </c>
      <c r="T476" s="139">
        <v>0</v>
      </c>
      <c r="U476" s="139">
        <v>0</v>
      </c>
      <c r="V476" s="139">
        <v>0</v>
      </c>
      <c r="W476" s="139">
        <v>0</v>
      </c>
      <c r="X476" s="139">
        <v>0</v>
      </c>
      <c r="Y476" s="139">
        <v>0</v>
      </c>
      <c r="Z476" s="139">
        <v>6574000</v>
      </c>
      <c r="AA476" s="139">
        <v>1916304000</v>
      </c>
      <c r="AB476" s="139">
        <v>10064000</v>
      </c>
      <c r="AC476" s="139">
        <v>0</v>
      </c>
      <c r="AD476" s="139">
        <v>10064000</v>
      </c>
      <c r="AE476" s="139">
        <v>1906240000</v>
      </c>
      <c r="AF476" s="139">
        <v>0</v>
      </c>
      <c r="AG476" s="139">
        <v>0</v>
      </c>
      <c r="AH476" s="139">
        <v>0</v>
      </c>
      <c r="AI476" s="139">
        <v>0</v>
      </c>
      <c r="AJ476" s="140" t="s">
        <v>794</v>
      </c>
      <c r="AK476" s="138">
        <v>11160003</v>
      </c>
      <c r="AL476" s="114"/>
      <c r="AM476" s="113"/>
    </row>
    <row r="477" spans="1:39" ht="15">
      <c r="A477" s="109" t="str">
        <f>INDEX('Tabel 3.1'!$C$9:$C$579,MATCH(AK477,'Tabel 3.1'!$IV$9:$IV$579,0))&amp;" - "&amp;INDEX('Tabel 3.1'!$D$9:$D$579,MATCH(AK477,'Tabel 3.1'!$IV$9:$IV$579,0))</f>
        <v>Multi Manager Invest - Japan</v>
      </c>
      <c r="B477" s="138">
        <v>201412</v>
      </c>
      <c r="C477" s="138">
        <v>11160</v>
      </c>
      <c r="D477" s="138">
        <v>4</v>
      </c>
      <c r="E477" s="139">
        <v>191509000</v>
      </c>
      <c r="F477" s="139">
        <v>1510000</v>
      </c>
      <c r="G477" s="139">
        <v>1510000</v>
      </c>
      <c r="H477" s="139">
        <v>0</v>
      </c>
      <c r="I477" s="139">
        <v>0</v>
      </c>
      <c r="J477" s="139">
        <v>0</v>
      </c>
      <c r="K477" s="139">
        <v>0</v>
      </c>
      <c r="L477" s="139">
        <v>0</v>
      </c>
      <c r="M477" s="139">
        <v>189851000</v>
      </c>
      <c r="N477" s="139">
        <v>0</v>
      </c>
      <c r="O477" s="139">
        <v>189851000</v>
      </c>
      <c r="P477" s="139">
        <v>0</v>
      </c>
      <c r="Q477" s="139">
        <v>0</v>
      </c>
      <c r="R477" s="139">
        <v>0</v>
      </c>
      <c r="S477" s="139">
        <v>0</v>
      </c>
      <c r="T477" s="139">
        <v>0</v>
      </c>
      <c r="U477" s="139">
        <v>0</v>
      </c>
      <c r="V477" s="139">
        <v>0</v>
      </c>
      <c r="W477" s="139">
        <v>0</v>
      </c>
      <c r="X477" s="139">
        <v>0</v>
      </c>
      <c r="Y477" s="139">
        <v>0</v>
      </c>
      <c r="Z477" s="139">
        <v>148000</v>
      </c>
      <c r="AA477" s="139">
        <v>191509000</v>
      </c>
      <c r="AB477" s="139">
        <v>676000</v>
      </c>
      <c r="AC477" s="139">
        <v>0</v>
      </c>
      <c r="AD477" s="139">
        <v>676000</v>
      </c>
      <c r="AE477" s="139">
        <v>190833000</v>
      </c>
      <c r="AF477" s="139">
        <v>0</v>
      </c>
      <c r="AG477" s="139">
        <v>0</v>
      </c>
      <c r="AH477" s="139">
        <v>0</v>
      </c>
      <c r="AI477" s="139">
        <v>0</v>
      </c>
      <c r="AJ477" s="140" t="s">
        <v>794</v>
      </c>
      <c r="AK477" s="138">
        <v>11160004</v>
      </c>
      <c r="AL477" s="114"/>
      <c r="AM477" s="113"/>
    </row>
    <row r="478" spans="1:39" ht="15">
      <c r="A478" s="109" t="str">
        <f>INDEX('Tabel 3.1'!$C$9:$C$579,MATCH(AK478,'Tabel 3.1'!$IV$9:$IV$579,0))&amp;" - "&amp;INDEX('Tabel 3.1'!$D$9:$D$579,MATCH(AK478,'Tabel 3.1'!$IV$9:$IV$579,0))</f>
        <v>Multi Manager Invest - Japan Akk.</v>
      </c>
      <c r="B478" s="138">
        <v>201412</v>
      </c>
      <c r="C478" s="138">
        <v>11160</v>
      </c>
      <c r="D478" s="138">
        <v>5</v>
      </c>
      <c r="E478" s="139">
        <v>514936000</v>
      </c>
      <c r="F478" s="139">
        <v>2195000</v>
      </c>
      <c r="G478" s="139">
        <v>2195000</v>
      </c>
      <c r="H478" s="139">
        <v>0</v>
      </c>
      <c r="I478" s="139">
        <v>0</v>
      </c>
      <c r="J478" s="139">
        <v>0</v>
      </c>
      <c r="K478" s="139">
        <v>0</v>
      </c>
      <c r="L478" s="139">
        <v>0</v>
      </c>
      <c r="M478" s="139">
        <v>512341000</v>
      </c>
      <c r="N478" s="139">
        <v>0</v>
      </c>
      <c r="O478" s="139">
        <v>512341000</v>
      </c>
      <c r="P478" s="139">
        <v>0</v>
      </c>
      <c r="Q478" s="139">
        <v>0</v>
      </c>
      <c r="R478" s="139">
        <v>0</v>
      </c>
      <c r="S478" s="139">
        <v>0</v>
      </c>
      <c r="T478" s="139">
        <v>0</v>
      </c>
      <c r="U478" s="139">
        <v>0</v>
      </c>
      <c r="V478" s="139">
        <v>0</v>
      </c>
      <c r="W478" s="139">
        <v>0</v>
      </c>
      <c r="X478" s="139">
        <v>0</v>
      </c>
      <c r="Y478" s="139">
        <v>0</v>
      </c>
      <c r="Z478" s="139">
        <v>400000</v>
      </c>
      <c r="AA478" s="139">
        <v>514936000</v>
      </c>
      <c r="AB478" s="139">
        <v>1898000</v>
      </c>
      <c r="AC478" s="139">
        <v>1000</v>
      </c>
      <c r="AD478" s="139">
        <v>1897000</v>
      </c>
      <c r="AE478" s="139">
        <v>513039000</v>
      </c>
      <c r="AF478" s="139">
        <v>0</v>
      </c>
      <c r="AG478" s="139">
        <v>0</v>
      </c>
      <c r="AH478" s="139">
        <v>0</v>
      </c>
      <c r="AI478" s="139">
        <v>0</v>
      </c>
      <c r="AJ478" s="140" t="s">
        <v>794</v>
      </c>
      <c r="AK478" s="138">
        <v>11160005</v>
      </c>
      <c r="AL478" s="114"/>
      <c r="AM478" s="113"/>
    </row>
    <row r="479" spans="1:39" ht="15">
      <c r="A479" s="109" t="str">
        <f>INDEX('Tabel 3.1'!$C$9:$C$579,MATCH(AK479,'Tabel 3.1'!$IV$9:$IV$579,0))&amp;" - "&amp;INDEX('Tabel 3.1'!$D$9:$D$579,MATCH(AK479,'Tabel 3.1'!$IV$9:$IV$579,0))</f>
        <v>Multi Manager Invest - USA Akk.</v>
      </c>
      <c r="B479" s="138">
        <v>201412</v>
      </c>
      <c r="C479" s="138">
        <v>11160</v>
      </c>
      <c r="D479" s="138">
        <v>6</v>
      </c>
      <c r="E479" s="139">
        <v>3443850000</v>
      </c>
      <c r="F479" s="139">
        <v>11851000</v>
      </c>
      <c r="G479" s="139">
        <v>11851000</v>
      </c>
      <c r="H479" s="139">
        <v>0</v>
      </c>
      <c r="I479" s="139">
        <v>0</v>
      </c>
      <c r="J479" s="139">
        <v>0</v>
      </c>
      <c r="K479" s="139">
        <v>0</v>
      </c>
      <c r="L479" s="139">
        <v>0</v>
      </c>
      <c r="M479" s="139">
        <v>3414500000</v>
      </c>
      <c r="N479" s="139">
        <v>0</v>
      </c>
      <c r="O479" s="139">
        <v>3414500000</v>
      </c>
      <c r="P479" s="139">
        <v>0</v>
      </c>
      <c r="Q479" s="139">
        <v>0</v>
      </c>
      <c r="R479" s="139">
        <v>0</v>
      </c>
      <c r="S479" s="139">
        <v>14015000</v>
      </c>
      <c r="T479" s="139">
        <v>0</v>
      </c>
      <c r="U479" s="139">
        <v>14015000</v>
      </c>
      <c r="V479" s="139">
        <v>0</v>
      </c>
      <c r="W479" s="139">
        <v>0</v>
      </c>
      <c r="X479" s="139">
        <v>0</v>
      </c>
      <c r="Y479" s="139">
        <v>0</v>
      </c>
      <c r="Z479" s="139">
        <v>3484000</v>
      </c>
      <c r="AA479" s="139">
        <v>3443850000</v>
      </c>
      <c r="AB479" s="139">
        <v>14611000</v>
      </c>
      <c r="AC479" s="139">
        <v>33000</v>
      </c>
      <c r="AD479" s="139">
        <v>14578000</v>
      </c>
      <c r="AE479" s="139">
        <v>3429239000</v>
      </c>
      <c r="AF479" s="139">
        <v>0</v>
      </c>
      <c r="AG479" s="139">
        <v>0</v>
      </c>
      <c r="AH479" s="139">
        <v>0</v>
      </c>
      <c r="AI479" s="139">
        <v>0</v>
      </c>
      <c r="AJ479" s="140" t="s">
        <v>794</v>
      </c>
      <c r="AK479" s="138">
        <v>11160006</v>
      </c>
      <c r="AL479" s="114"/>
      <c r="AM479" s="113"/>
    </row>
    <row r="480" spans="1:39" ht="15">
      <c r="A480" s="109" t="str">
        <f>INDEX('Tabel 3.1'!$C$9:$C$579,MATCH(AK480,'Tabel 3.1'!$IV$9:$IV$579,0))&amp;" - "&amp;INDEX('Tabel 3.1'!$D$9:$D$579,MATCH(AK480,'Tabel 3.1'!$IV$9:$IV$579,0))</f>
        <v>Multi Manager Invest - Nye obligationsmarkeder lokal valuta</v>
      </c>
      <c r="B480" s="138">
        <v>201412</v>
      </c>
      <c r="C480" s="138">
        <v>11160</v>
      </c>
      <c r="D480" s="138">
        <v>13</v>
      </c>
      <c r="E480" s="139">
        <v>566208000</v>
      </c>
      <c r="F480" s="139">
        <v>23104000</v>
      </c>
      <c r="G480" s="139">
        <v>23104000</v>
      </c>
      <c r="H480" s="139">
        <v>0</v>
      </c>
      <c r="I480" s="139">
        <v>519968000</v>
      </c>
      <c r="J480" s="139">
        <v>0</v>
      </c>
      <c r="K480" s="139">
        <v>442568000</v>
      </c>
      <c r="L480" s="139">
        <v>77400000</v>
      </c>
      <c r="M480" s="139">
        <v>0</v>
      </c>
      <c r="N480" s="139">
        <v>0</v>
      </c>
      <c r="O480" s="139">
        <v>0</v>
      </c>
      <c r="P480" s="139">
        <v>0</v>
      </c>
      <c r="Q480" s="139">
        <v>0</v>
      </c>
      <c r="R480" s="139">
        <v>0</v>
      </c>
      <c r="S480" s="139">
        <v>12713000</v>
      </c>
      <c r="T480" s="139">
        <v>0</v>
      </c>
      <c r="U480" s="139">
        <v>12713000</v>
      </c>
      <c r="V480" s="139">
        <v>9049000</v>
      </c>
      <c r="W480" s="139">
        <v>0</v>
      </c>
      <c r="X480" s="139">
        <v>9049000</v>
      </c>
      <c r="Y480" s="139">
        <v>0</v>
      </c>
      <c r="Z480" s="139">
        <v>1374000</v>
      </c>
      <c r="AA480" s="139">
        <v>566208000</v>
      </c>
      <c r="AB480" s="139">
        <v>4518000</v>
      </c>
      <c r="AC480" s="139">
        <v>2425000</v>
      </c>
      <c r="AD480" s="139">
        <v>2093000</v>
      </c>
      <c r="AE480" s="139">
        <v>548143000</v>
      </c>
      <c r="AF480" s="139">
        <v>10649000</v>
      </c>
      <c r="AG480" s="139">
        <v>449000</v>
      </c>
      <c r="AH480" s="139">
        <v>10201000</v>
      </c>
      <c r="AI480" s="139">
        <v>2897000</v>
      </c>
      <c r="AJ480" s="140" t="s">
        <v>794</v>
      </c>
      <c r="AK480" s="138">
        <v>11160013</v>
      </c>
      <c r="AL480" s="114"/>
      <c r="AM480" s="113"/>
    </row>
    <row r="481" spans="1:39" ht="15">
      <c r="A481" s="109" t="str">
        <f>INDEX('Tabel 3.1'!$C$9:$C$579,MATCH(AK481,'Tabel 3.1'!$IV$9:$IV$579,0))&amp;" - "&amp;INDEX('Tabel 3.1'!$D$9:$D$579,MATCH(AK481,'Tabel 3.1'!$IV$9:$IV$579,0))</f>
        <v>Multi Manager Invest - Nye obligationsmarkeder lokal valuta Akk.</v>
      </c>
      <c r="B481" s="138">
        <v>201412</v>
      </c>
      <c r="C481" s="138">
        <v>11160</v>
      </c>
      <c r="D481" s="138">
        <v>14</v>
      </c>
      <c r="E481" s="139">
        <v>1353326000</v>
      </c>
      <c r="F481" s="139">
        <v>36261000</v>
      </c>
      <c r="G481" s="139">
        <v>36261000</v>
      </c>
      <c r="H481" s="139">
        <v>0</v>
      </c>
      <c r="I481" s="139">
        <v>1255396000</v>
      </c>
      <c r="J481" s="139">
        <v>0</v>
      </c>
      <c r="K481" s="139">
        <v>1054120000</v>
      </c>
      <c r="L481" s="139">
        <v>201276000</v>
      </c>
      <c r="M481" s="139">
        <v>0</v>
      </c>
      <c r="N481" s="139">
        <v>0</v>
      </c>
      <c r="O481" s="139">
        <v>0</v>
      </c>
      <c r="P481" s="139">
        <v>0</v>
      </c>
      <c r="Q481" s="139">
        <v>0</v>
      </c>
      <c r="R481" s="139">
        <v>0</v>
      </c>
      <c r="S481" s="139">
        <v>32387000</v>
      </c>
      <c r="T481" s="139">
        <v>0</v>
      </c>
      <c r="U481" s="139">
        <v>32387000</v>
      </c>
      <c r="V481" s="139">
        <v>22265000</v>
      </c>
      <c r="W481" s="139">
        <v>0</v>
      </c>
      <c r="X481" s="139">
        <v>22265000</v>
      </c>
      <c r="Y481" s="139">
        <v>0</v>
      </c>
      <c r="Z481" s="139">
        <v>7017000</v>
      </c>
      <c r="AA481" s="139">
        <v>1353326000</v>
      </c>
      <c r="AB481" s="139">
        <v>11297000</v>
      </c>
      <c r="AC481" s="139">
        <v>6481000</v>
      </c>
      <c r="AD481" s="139">
        <v>4816000</v>
      </c>
      <c r="AE481" s="139">
        <v>1304211000</v>
      </c>
      <c r="AF481" s="139">
        <v>28705000</v>
      </c>
      <c r="AG481" s="139">
        <v>1073000</v>
      </c>
      <c r="AH481" s="139">
        <v>27632000</v>
      </c>
      <c r="AI481" s="139">
        <v>9113000</v>
      </c>
      <c r="AJ481" s="140" t="s">
        <v>794</v>
      </c>
      <c r="AK481" s="138">
        <v>11160014</v>
      </c>
      <c r="AL481" s="114"/>
      <c r="AM481" s="113"/>
    </row>
    <row r="482" spans="1:39" ht="15">
      <c r="A482" s="109" t="str">
        <f>INDEX('Tabel 3.1'!$C$9:$C$579,MATCH(AK482,'Tabel 3.1'!$IV$9:$IV$579,0))&amp;" - "&amp;INDEX('Tabel 3.1'!$D$9:$D$579,MATCH(AK482,'Tabel 3.1'!$IV$9:$IV$579,0))</f>
        <v>Multi Manager Invest - Nye Aktiemarkeder</v>
      </c>
      <c r="B482" s="138">
        <v>201412</v>
      </c>
      <c r="C482" s="138">
        <v>11160</v>
      </c>
      <c r="D482" s="138">
        <v>15</v>
      </c>
      <c r="E482" s="139">
        <v>393378000</v>
      </c>
      <c r="F482" s="139">
        <v>38194000</v>
      </c>
      <c r="G482" s="139">
        <v>38194000</v>
      </c>
      <c r="H482" s="139">
        <v>0</v>
      </c>
      <c r="I482" s="139">
        <v>0</v>
      </c>
      <c r="J482" s="139">
        <v>0</v>
      </c>
      <c r="K482" s="139">
        <v>0</v>
      </c>
      <c r="L482" s="139">
        <v>0</v>
      </c>
      <c r="M482" s="139">
        <v>355010000</v>
      </c>
      <c r="N482" s="139">
        <v>0</v>
      </c>
      <c r="O482" s="139">
        <v>355010000</v>
      </c>
      <c r="P482" s="139">
        <v>0</v>
      </c>
      <c r="Q482" s="139">
        <v>0</v>
      </c>
      <c r="R482" s="139">
        <v>0</v>
      </c>
      <c r="S482" s="139">
        <v>0</v>
      </c>
      <c r="T482" s="139">
        <v>0</v>
      </c>
      <c r="U482" s="139">
        <v>0</v>
      </c>
      <c r="V482" s="139">
        <v>0</v>
      </c>
      <c r="W482" s="139">
        <v>0</v>
      </c>
      <c r="X482" s="139">
        <v>0</v>
      </c>
      <c r="Y482" s="139">
        <v>0</v>
      </c>
      <c r="Z482" s="139">
        <v>173000</v>
      </c>
      <c r="AA482" s="139">
        <v>393378000</v>
      </c>
      <c r="AB482" s="139">
        <v>9860000</v>
      </c>
      <c r="AC482" s="139">
        <v>7899000</v>
      </c>
      <c r="AD482" s="139">
        <v>1961000</v>
      </c>
      <c r="AE482" s="139">
        <v>383499000</v>
      </c>
      <c r="AF482" s="139">
        <v>5000</v>
      </c>
      <c r="AG482" s="139">
        <v>0</v>
      </c>
      <c r="AH482" s="139">
        <v>5000</v>
      </c>
      <c r="AI482" s="139">
        <v>14000</v>
      </c>
      <c r="AJ482" s="140" t="s">
        <v>794</v>
      </c>
      <c r="AK482" s="138">
        <v>11160015</v>
      </c>
      <c r="AL482" s="114"/>
      <c r="AM482" s="113"/>
    </row>
    <row r="483" spans="1:39" ht="15">
      <c r="A483" s="109" t="str">
        <f>INDEX('Tabel 3.1'!$C$9:$C$579,MATCH(AK483,'Tabel 3.1'!$IV$9:$IV$579,0))&amp;" - "&amp;INDEX('Tabel 3.1'!$D$9:$D$579,MATCH(AK483,'Tabel 3.1'!$IV$9:$IV$579,0))</f>
        <v>Multi Manager Invest - Nye Aktiemarkeder Akk.</v>
      </c>
      <c r="B483" s="138">
        <v>201412</v>
      </c>
      <c r="C483" s="138">
        <v>11160</v>
      </c>
      <c r="D483" s="138">
        <v>16</v>
      </c>
      <c r="E483" s="139">
        <v>1025067000</v>
      </c>
      <c r="F483" s="139">
        <v>71117000</v>
      </c>
      <c r="G483" s="139">
        <v>71117000</v>
      </c>
      <c r="H483" s="139">
        <v>0</v>
      </c>
      <c r="I483" s="139">
        <v>0</v>
      </c>
      <c r="J483" s="139">
        <v>0</v>
      </c>
      <c r="K483" s="139">
        <v>0</v>
      </c>
      <c r="L483" s="139">
        <v>0</v>
      </c>
      <c r="M483" s="139">
        <v>953538000</v>
      </c>
      <c r="N483" s="139">
        <v>0</v>
      </c>
      <c r="O483" s="139">
        <v>953538000</v>
      </c>
      <c r="P483" s="139">
        <v>0</v>
      </c>
      <c r="Q483" s="139">
        <v>0</v>
      </c>
      <c r="R483" s="139">
        <v>0</v>
      </c>
      <c r="S483" s="139">
        <v>0</v>
      </c>
      <c r="T483" s="139">
        <v>0</v>
      </c>
      <c r="U483" s="139">
        <v>0</v>
      </c>
      <c r="V483" s="139">
        <v>0</v>
      </c>
      <c r="W483" s="139">
        <v>0</v>
      </c>
      <c r="X483" s="139">
        <v>0</v>
      </c>
      <c r="Y483" s="139">
        <v>0</v>
      </c>
      <c r="Z483" s="139">
        <v>412000</v>
      </c>
      <c r="AA483" s="139">
        <v>1025067000</v>
      </c>
      <c r="AB483" s="139">
        <v>4138000</v>
      </c>
      <c r="AC483" s="139">
        <v>445000</v>
      </c>
      <c r="AD483" s="139">
        <v>3693000</v>
      </c>
      <c r="AE483" s="139">
        <v>1020887000</v>
      </c>
      <c r="AF483" s="139">
        <v>10000</v>
      </c>
      <c r="AG483" s="139">
        <v>0</v>
      </c>
      <c r="AH483" s="139">
        <v>10000</v>
      </c>
      <c r="AI483" s="139">
        <v>32000</v>
      </c>
      <c r="AJ483" s="140" t="s">
        <v>794</v>
      </c>
      <c r="AK483" s="138">
        <v>11160016</v>
      </c>
      <c r="AL483" s="114"/>
      <c r="AM483" s="113"/>
    </row>
    <row r="484" spans="1:39" ht="15">
      <c r="A484" s="109" t="str">
        <f>INDEX('Tabel 3.1'!$C$9:$C$579,MATCH(AK484,'Tabel 3.1'!$IV$9:$IV$579,0))&amp;" - "&amp;INDEX('Tabel 3.1'!$D$9:$D$579,MATCH(AK484,'Tabel 3.1'!$IV$9:$IV$579,0))</f>
        <v>Multi Manager Invest - Virksomhedsobligationer</v>
      </c>
      <c r="B484" s="138">
        <v>201412</v>
      </c>
      <c r="C484" s="138">
        <v>11160</v>
      </c>
      <c r="D484" s="138">
        <v>17</v>
      </c>
      <c r="E484" s="139">
        <v>1044960000</v>
      </c>
      <c r="F484" s="139">
        <v>12695000</v>
      </c>
      <c r="G484" s="139">
        <v>12695000</v>
      </c>
      <c r="H484" s="139">
        <v>0</v>
      </c>
      <c r="I484" s="139">
        <v>1032064000</v>
      </c>
      <c r="J484" s="139">
        <v>14796000</v>
      </c>
      <c r="K484" s="139">
        <v>1011994000</v>
      </c>
      <c r="L484" s="139">
        <v>5274000</v>
      </c>
      <c r="M484" s="139">
        <v>0</v>
      </c>
      <c r="N484" s="139">
        <v>0</v>
      </c>
      <c r="O484" s="139">
        <v>0</v>
      </c>
      <c r="P484" s="139">
        <v>0</v>
      </c>
      <c r="Q484" s="139">
        <v>0</v>
      </c>
      <c r="R484" s="139">
        <v>0</v>
      </c>
      <c r="S484" s="139">
        <v>0</v>
      </c>
      <c r="T484" s="139">
        <v>0</v>
      </c>
      <c r="U484" s="139">
        <v>0</v>
      </c>
      <c r="V484" s="139">
        <v>201000</v>
      </c>
      <c r="W484" s="139">
        <v>189000</v>
      </c>
      <c r="X484" s="139">
        <v>12000</v>
      </c>
      <c r="Y484" s="139">
        <v>0</v>
      </c>
      <c r="Z484" s="139">
        <v>0</v>
      </c>
      <c r="AA484" s="139">
        <v>1044960000</v>
      </c>
      <c r="AB484" s="139">
        <v>2192000</v>
      </c>
      <c r="AC484" s="139">
        <v>202000</v>
      </c>
      <c r="AD484" s="139">
        <v>1990000</v>
      </c>
      <c r="AE484" s="139">
        <v>1041750000</v>
      </c>
      <c r="AF484" s="139">
        <v>1018000</v>
      </c>
      <c r="AG484" s="139">
        <v>0</v>
      </c>
      <c r="AH484" s="139">
        <v>1018000</v>
      </c>
      <c r="AI484" s="139">
        <v>0</v>
      </c>
      <c r="AJ484" s="140" t="s">
        <v>794</v>
      </c>
      <c r="AK484" s="138">
        <v>11160017</v>
      </c>
      <c r="AL484" s="114"/>
      <c r="AM484" s="113"/>
    </row>
    <row r="485" spans="1:39" ht="15">
      <c r="A485" s="109" t="str">
        <f>INDEX('Tabel 3.1'!$C$9:$C$579,MATCH(AK485,'Tabel 3.1'!$IV$9:$IV$579,0))&amp;" - "&amp;INDEX('Tabel 3.1'!$D$9:$D$579,MATCH(AK485,'Tabel 3.1'!$IV$9:$IV$579,0))</f>
        <v>Multi Manager Invest - Globale Aktier</v>
      </c>
      <c r="B485" s="138">
        <v>201412</v>
      </c>
      <c r="C485" s="138">
        <v>11160</v>
      </c>
      <c r="D485" s="138">
        <v>18</v>
      </c>
      <c r="E485" s="139">
        <v>717621000</v>
      </c>
      <c r="F485" s="139">
        <v>27276000</v>
      </c>
      <c r="G485" s="139">
        <v>27276000</v>
      </c>
      <c r="H485" s="139">
        <v>0</v>
      </c>
      <c r="I485" s="139">
        <v>0</v>
      </c>
      <c r="J485" s="139">
        <v>0</v>
      </c>
      <c r="K485" s="139">
        <v>0</v>
      </c>
      <c r="L485" s="139">
        <v>0</v>
      </c>
      <c r="M485" s="139">
        <v>689371000</v>
      </c>
      <c r="N485" s="139">
        <v>0</v>
      </c>
      <c r="O485" s="139">
        <v>657302000</v>
      </c>
      <c r="P485" s="139">
        <v>0</v>
      </c>
      <c r="Q485" s="139">
        <v>32069000</v>
      </c>
      <c r="R485" s="139">
        <v>0</v>
      </c>
      <c r="S485" s="139">
        <v>0</v>
      </c>
      <c r="T485" s="139">
        <v>0</v>
      </c>
      <c r="U485" s="139">
        <v>0</v>
      </c>
      <c r="V485" s="139">
        <v>0</v>
      </c>
      <c r="W485" s="139">
        <v>0</v>
      </c>
      <c r="X485" s="139">
        <v>0</v>
      </c>
      <c r="Y485" s="139">
        <v>0</v>
      </c>
      <c r="Z485" s="139">
        <v>974000</v>
      </c>
      <c r="AA485" s="139">
        <v>717621000</v>
      </c>
      <c r="AB485" s="139">
        <v>2352000</v>
      </c>
      <c r="AC485" s="139">
        <v>1000</v>
      </c>
      <c r="AD485" s="139">
        <v>2352000</v>
      </c>
      <c r="AE485" s="139">
        <v>714103000</v>
      </c>
      <c r="AF485" s="139">
        <v>0</v>
      </c>
      <c r="AG485" s="139">
        <v>0</v>
      </c>
      <c r="AH485" s="139">
        <v>0</v>
      </c>
      <c r="AI485" s="139">
        <v>1166000</v>
      </c>
      <c r="AJ485" s="140" t="s">
        <v>794</v>
      </c>
      <c r="AK485" s="138">
        <v>11160018</v>
      </c>
      <c r="AL485" s="114"/>
      <c r="AM485" s="113"/>
    </row>
    <row r="486" spans="1:39" ht="15">
      <c r="A486" s="109" t="str">
        <f>INDEX('Tabel 3.1'!$C$9:$C$579,MATCH(AK486,'Tabel 3.1'!$IV$9:$IV$579,0))&amp;" - "&amp;INDEX('Tabel 3.1'!$D$9:$D$579,MATCH(AK486,'Tabel 3.1'!$IV$9:$IV$579,0))</f>
        <v>Multi Manager Invest - Globale Aktier Akk.</v>
      </c>
      <c r="B486" s="138">
        <v>201412</v>
      </c>
      <c r="C486" s="138">
        <v>11160</v>
      </c>
      <c r="D486" s="138">
        <v>19</v>
      </c>
      <c r="E486" s="139">
        <v>1661447000</v>
      </c>
      <c r="F486" s="139">
        <v>49883000</v>
      </c>
      <c r="G486" s="139">
        <v>49883000</v>
      </c>
      <c r="H486" s="139">
        <v>0</v>
      </c>
      <c r="I486" s="139">
        <v>0</v>
      </c>
      <c r="J486" s="139">
        <v>0</v>
      </c>
      <c r="K486" s="139">
        <v>0</v>
      </c>
      <c r="L486" s="139">
        <v>0</v>
      </c>
      <c r="M486" s="139">
        <v>1609088000</v>
      </c>
      <c r="N486" s="139">
        <v>0</v>
      </c>
      <c r="O486" s="139">
        <v>1534331000</v>
      </c>
      <c r="P486" s="139">
        <v>0</v>
      </c>
      <c r="Q486" s="139">
        <v>74757000</v>
      </c>
      <c r="R486" s="139">
        <v>0</v>
      </c>
      <c r="S486" s="139">
        <v>0</v>
      </c>
      <c r="T486" s="139">
        <v>0</v>
      </c>
      <c r="U486" s="139">
        <v>0</v>
      </c>
      <c r="V486" s="139">
        <v>0</v>
      </c>
      <c r="W486" s="139">
        <v>0</v>
      </c>
      <c r="X486" s="139">
        <v>0</v>
      </c>
      <c r="Y486" s="139">
        <v>0</v>
      </c>
      <c r="Z486" s="139">
        <v>2475000</v>
      </c>
      <c r="AA486" s="139">
        <v>1661447000</v>
      </c>
      <c r="AB486" s="139">
        <v>5636000</v>
      </c>
      <c r="AC486" s="139">
        <v>2000</v>
      </c>
      <c r="AD486" s="139">
        <v>5634000</v>
      </c>
      <c r="AE486" s="139">
        <v>1653095000</v>
      </c>
      <c r="AF486" s="139">
        <v>0</v>
      </c>
      <c r="AG486" s="139">
        <v>0</v>
      </c>
      <c r="AH486" s="139">
        <v>0</v>
      </c>
      <c r="AI486" s="139">
        <v>2716000</v>
      </c>
      <c r="AJ486" s="140" t="s">
        <v>794</v>
      </c>
      <c r="AK486" s="138">
        <v>11160019</v>
      </c>
      <c r="AL486" s="114"/>
      <c r="AM486" s="113"/>
    </row>
    <row r="487" spans="1:39" ht="15">
      <c r="A487" s="109" t="str">
        <f>INDEX('Tabel 3.1'!$C$9:$C$579,MATCH(AK487,'Tabel 3.1'!$IV$9:$IV$579,0))&amp;" - "&amp;INDEX('Tabel 3.1'!$D$9:$D$579,MATCH(AK487,'Tabel 3.1'!$IV$9:$IV$579,0))</f>
        <v>Multi Manager Invest - USA Small/Mid Cap</v>
      </c>
      <c r="B487" s="138">
        <v>201412</v>
      </c>
      <c r="C487" s="138">
        <v>11160</v>
      </c>
      <c r="D487" s="138">
        <v>20</v>
      </c>
      <c r="E487" s="139">
        <v>387316000</v>
      </c>
      <c r="F487" s="139">
        <v>8391000</v>
      </c>
      <c r="G487" s="139">
        <v>8391000</v>
      </c>
      <c r="H487" s="139">
        <v>0</v>
      </c>
      <c r="I487" s="139">
        <v>0</v>
      </c>
      <c r="J487" s="139">
        <v>0</v>
      </c>
      <c r="K487" s="139">
        <v>0</v>
      </c>
      <c r="L487" s="139">
        <v>0</v>
      </c>
      <c r="M487" s="139">
        <v>370987000</v>
      </c>
      <c r="N487" s="139">
        <v>0</v>
      </c>
      <c r="O487" s="139">
        <v>370987000</v>
      </c>
      <c r="P487" s="139">
        <v>0</v>
      </c>
      <c r="Q487" s="139">
        <v>0</v>
      </c>
      <c r="R487" s="139">
        <v>0</v>
      </c>
      <c r="S487" s="139">
        <v>5963000</v>
      </c>
      <c r="T487" s="139">
        <v>0</v>
      </c>
      <c r="U487" s="139">
        <v>5963000</v>
      </c>
      <c r="V487" s="139">
        <v>0</v>
      </c>
      <c r="W487" s="139">
        <v>0</v>
      </c>
      <c r="X487" s="139">
        <v>0</v>
      </c>
      <c r="Y487" s="139">
        <v>0</v>
      </c>
      <c r="Z487" s="139">
        <v>1975000</v>
      </c>
      <c r="AA487" s="139">
        <v>387316000</v>
      </c>
      <c r="AB487" s="139">
        <v>1836000</v>
      </c>
      <c r="AC487" s="139">
        <v>0</v>
      </c>
      <c r="AD487" s="139">
        <v>1836000</v>
      </c>
      <c r="AE487" s="139">
        <v>382917000</v>
      </c>
      <c r="AF487" s="139">
        <v>0</v>
      </c>
      <c r="AG487" s="139">
        <v>0</v>
      </c>
      <c r="AH487" s="139">
        <v>0</v>
      </c>
      <c r="AI487" s="139">
        <v>2563000</v>
      </c>
      <c r="AJ487" s="140" t="s">
        <v>794</v>
      </c>
      <c r="AK487" s="138">
        <v>11160020</v>
      </c>
      <c r="AL487" s="114"/>
      <c r="AM487" s="113"/>
    </row>
    <row r="488" spans="1:39" ht="15">
      <c r="A488" s="109" t="str">
        <f>INDEX('Tabel 3.1'!$C$9:$C$579,MATCH(AK488,'Tabel 3.1'!$IV$9:$IV$579,0))&amp;" - "&amp;INDEX('Tabel 3.1'!$D$9:$D$579,MATCH(AK488,'Tabel 3.1'!$IV$9:$IV$579,0))</f>
        <v>Multi Manager Invest - USA Small/Mid Cap Akk.</v>
      </c>
      <c r="B488" s="138">
        <v>201412</v>
      </c>
      <c r="C488" s="138">
        <v>11160</v>
      </c>
      <c r="D488" s="138">
        <v>21</v>
      </c>
      <c r="E488" s="139">
        <v>1249006000</v>
      </c>
      <c r="F488" s="139">
        <v>39268000</v>
      </c>
      <c r="G488" s="139">
        <v>39268000</v>
      </c>
      <c r="H488" s="139">
        <v>0</v>
      </c>
      <c r="I488" s="139">
        <v>0</v>
      </c>
      <c r="J488" s="139">
        <v>0</v>
      </c>
      <c r="K488" s="139">
        <v>0</v>
      </c>
      <c r="L488" s="139">
        <v>0</v>
      </c>
      <c r="M488" s="139">
        <v>1186304000</v>
      </c>
      <c r="N488" s="139">
        <v>0</v>
      </c>
      <c r="O488" s="139">
        <v>1186304000</v>
      </c>
      <c r="P488" s="139">
        <v>0</v>
      </c>
      <c r="Q488" s="139">
        <v>0</v>
      </c>
      <c r="R488" s="139">
        <v>0</v>
      </c>
      <c r="S488" s="139">
        <v>17151000</v>
      </c>
      <c r="T488" s="139">
        <v>0</v>
      </c>
      <c r="U488" s="139">
        <v>17151000</v>
      </c>
      <c r="V488" s="139">
        <v>0</v>
      </c>
      <c r="W488" s="139">
        <v>0</v>
      </c>
      <c r="X488" s="139">
        <v>0</v>
      </c>
      <c r="Y488" s="139">
        <v>0</v>
      </c>
      <c r="Z488" s="139">
        <v>6283000</v>
      </c>
      <c r="AA488" s="139">
        <v>1249006000</v>
      </c>
      <c r="AB488" s="139">
        <v>5306000</v>
      </c>
      <c r="AC488" s="139">
        <v>0</v>
      </c>
      <c r="AD488" s="139">
        <v>5306000</v>
      </c>
      <c r="AE488" s="139">
        <v>1235329000</v>
      </c>
      <c r="AF488" s="139">
        <v>0</v>
      </c>
      <c r="AG488" s="139">
        <v>0</v>
      </c>
      <c r="AH488" s="139">
        <v>0</v>
      </c>
      <c r="AI488" s="139">
        <v>8370000</v>
      </c>
      <c r="AJ488" s="140" t="s">
        <v>794</v>
      </c>
      <c r="AK488" s="138">
        <v>11160021</v>
      </c>
      <c r="AL488" s="114"/>
      <c r="AM488" s="113"/>
    </row>
    <row r="489" spans="1:39" ht="15">
      <c r="A489" s="109" t="str">
        <f>INDEX('Tabel 3.1'!$C$9:$C$579,MATCH(AK489,'Tabel 3.1'!$IV$9:$IV$579,0))&amp;" - "&amp;INDEX('Tabel 3.1'!$D$9:$D$579,MATCH(AK489,'Tabel 3.1'!$IV$9:$IV$579,0))</f>
        <v>SmallCap Danmark - SmallCap Danmark</v>
      </c>
      <c r="B489" s="138">
        <v>201412</v>
      </c>
      <c r="C489" s="138">
        <v>11161</v>
      </c>
      <c r="D489" s="138">
        <v>1</v>
      </c>
      <c r="E489" s="139">
        <v>100967000</v>
      </c>
      <c r="F489" s="139">
        <v>9419000</v>
      </c>
      <c r="G489" s="139">
        <v>9419000</v>
      </c>
      <c r="H489" s="139">
        <v>0</v>
      </c>
      <c r="I489" s="139">
        <v>0</v>
      </c>
      <c r="J489" s="139">
        <v>0</v>
      </c>
      <c r="K489" s="139">
        <v>0</v>
      </c>
      <c r="L489" s="139">
        <v>0</v>
      </c>
      <c r="M489" s="139">
        <v>91461000</v>
      </c>
      <c r="N489" s="139">
        <v>74232000</v>
      </c>
      <c r="O489" s="139">
        <v>17229000</v>
      </c>
      <c r="P489" s="139">
        <v>0</v>
      </c>
      <c r="Q489" s="139">
        <v>0</v>
      </c>
      <c r="R489" s="139">
        <v>0</v>
      </c>
      <c r="S489" s="139">
        <v>0</v>
      </c>
      <c r="T489" s="139">
        <v>0</v>
      </c>
      <c r="U489" s="139">
        <v>0</v>
      </c>
      <c r="V489" s="139">
        <v>0</v>
      </c>
      <c r="W489" s="139">
        <v>0</v>
      </c>
      <c r="X489" s="139">
        <v>0</v>
      </c>
      <c r="Y489" s="139">
        <v>0</v>
      </c>
      <c r="Z489" s="139">
        <v>87000</v>
      </c>
      <c r="AA489" s="139">
        <v>100967000</v>
      </c>
      <c r="AB489" s="139">
        <v>0</v>
      </c>
      <c r="AC489" s="139">
        <v>0</v>
      </c>
      <c r="AD489" s="139">
        <v>0</v>
      </c>
      <c r="AE489" s="139">
        <v>99450000</v>
      </c>
      <c r="AF489" s="139">
        <v>0</v>
      </c>
      <c r="AG489" s="139">
        <v>0</v>
      </c>
      <c r="AH489" s="139">
        <v>0</v>
      </c>
      <c r="AI489" s="139">
        <v>1517000</v>
      </c>
      <c r="AJ489" s="140" t="s">
        <v>794</v>
      </c>
      <c r="AK489" s="138">
        <v>11161001</v>
      </c>
      <c r="AL489" s="114"/>
      <c r="AM489" s="113"/>
    </row>
    <row r="490" spans="1:39" ht="15">
      <c r="A490" s="109" t="str">
        <f>INDEX('Tabel 3.1'!$C$9:$C$579,MATCH(AK490,'Tabel 3.1'!$IV$9:$IV$579,0))&amp;" - "&amp;INDEX('Tabel 3.1'!$D$9:$D$579,MATCH(AK490,'Tabel 3.1'!$IV$9:$IV$579,0))</f>
        <v>Alternativ Invest - OMNI Renteafkast</v>
      </c>
      <c r="B490" s="138">
        <v>201412</v>
      </c>
      <c r="C490" s="138">
        <v>11165</v>
      </c>
      <c r="D490" s="138">
        <v>2</v>
      </c>
      <c r="E490" s="139">
        <v>129415000</v>
      </c>
      <c r="F490" s="139">
        <v>67000</v>
      </c>
      <c r="G490" s="139">
        <v>67000</v>
      </c>
      <c r="H490" s="139">
        <v>0</v>
      </c>
      <c r="I490" s="139">
        <v>80446000</v>
      </c>
      <c r="J490" s="139">
        <v>80446000</v>
      </c>
      <c r="K490" s="139">
        <v>0</v>
      </c>
      <c r="L490" s="139">
        <v>0</v>
      </c>
      <c r="M490" s="139">
        <v>3898000</v>
      </c>
      <c r="N490" s="139">
        <v>0</v>
      </c>
      <c r="O490" s="139">
        <v>3880000</v>
      </c>
      <c r="P490" s="139">
        <v>17000</v>
      </c>
      <c r="Q490" s="139">
        <v>0</v>
      </c>
      <c r="R490" s="139">
        <v>0</v>
      </c>
      <c r="S490" s="139">
        <v>44999000</v>
      </c>
      <c r="T490" s="139">
        <v>31916000</v>
      </c>
      <c r="U490" s="139">
        <v>13083000</v>
      </c>
      <c r="V490" s="139">
        <v>0</v>
      </c>
      <c r="W490" s="139">
        <v>0</v>
      </c>
      <c r="X490" s="139">
        <v>0</v>
      </c>
      <c r="Y490" s="139"/>
      <c r="Z490" s="139">
        <v>5000</v>
      </c>
      <c r="AA490" s="139">
        <v>129415000</v>
      </c>
      <c r="AB490" s="139">
        <v>0</v>
      </c>
      <c r="AC490" s="139">
        <v>0</v>
      </c>
      <c r="AD490" s="139">
        <v>0</v>
      </c>
      <c r="AE490" s="139">
        <v>129390000</v>
      </c>
      <c r="AF490" s="139">
        <v>0</v>
      </c>
      <c r="AG490" s="139">
        <v>0</v>
      </c>
      <c r="AH490" s="139">
        <v>0</v>
      </c>
      <c r="AI490" s="139">
        <v>25000</v>
      </c>
      <c r="AJ490" s="140" t="s">
        <v>794</v>
      </c>
      <c r="AK490" s="138">
        <v>11165002</v>
      </c>
      <c r="AL490" s="114"/>
      <c r="AM490" s="113"/>
    </row>
    <row r="491" spans="1:39" ht="15">
      <c r="A491" s="109" t="str">
        <f>INDEX('Tabel 3.1'!$C$9:$C$579,MATCH(AK491,'Tabel 3.1'!$IV$9:$IV$579,0))&amp;" - "&amp;INDEX('Tabel 3.1'!$D$9:$D$579,MATCH(AK491,'Tabel 3.1'!$IV$9:$IV$579,0))</f>
        <v>Alternativ Invest - OMNI Aktieafkast</v>
      </c>
      <c r="B491" s="138">
        <v>201412</v>
      </c>
      <c r="C491" s="138">
        <v>11165</v>
      </c>
      <c r="D491" s="138">
        <v>3</v>
      </c>
      <c r="E491" s="139">
        <v>82940000</v>
      </c>
      <c r="F491" s="139">
        <v>110000</v>
      </c>
      <c r="G491" s="139">
        <v>110000</v>
      </c>
      <c r="H491" s="139">
        <v>0</v>
      </c>
      <c r="I491" s="139">
        <v>0</v>
      </c>
      <c r="J491" s="139">
        <v>0</v>
      </c>
      <c r="K491" s="139">
        <v>0</v>
      </c>
      <c r="L491" s="139">
        <v>0</v>
      </c>
      <c r="M491" s="139">
        <v>0</v>
      </c>
      <c r="N491" s="139">
        <v>0</v>
      </c>
      <c r="O491" s="139">
        <v>0</v>
      </c>
      <c r="P491" s="139">
        <v>0</v>
      </c>
      <c r="Q491" s="139">
        <v>0</v>
      </c>
      <c r="R491" s="139">
        <v>0</v>
      </c>
      <c r="S491" s="139">
        <v>82830000</v>
      </c>
      <c r="T491" s="139">
        <v>82830000</v>
      </c>
      <c r="U491" s="139">
        <v>0</v>
      </c>
      <c r="V491" s="139">
        <v>0</v>
      </c>
      <c r="W491" s="139">
        <v>0</v>
      </c>
      <c r="X491" s="139">
        <v>0</v>
      </c>
      <c r="Y491" s="139"/>
      <c r="Z491" s="139">
        <v>0</v>
      </c>
      <c r="AA491" s="139">
        <v>82940000</v>
      </c>
      <c r="AB491" s="139">
        <v>0</v>
      </c>
      <c r="AC491" s="139">
        <v>0</v>
      </c>
      <c r="AD491" s="139">
        <v>0</v>
      </c>
      <c r="AE491" s="139">
        <v>82915000</v>
      </c>
      <c r="AF491" s="139">
        <v>0</v>
      </c>
      <c r="AG491" s="139">
        <v>0</v>
      </c>
      <c r="AH491" s="139">
        <v>0</v>
      </c>
      <c r="AI491" s="139">
        <v>25000</v>
      </c>
      <c r="AJ491" s="140" t="s">
        <v>794</v>
      </c>
      <c r="AK491" s="138">
        <v>11165003</v>
      </c>
      <c r="AL491" s="114"/>
      <c r="AM491" s="113"/>
    </row>
    <row r="492" spans="1:39" ht="15">
      <c r="A492" s="109" t="str">
        <f>INDEX('Tabel 3.1'!$C$9:$C$579,MATCH(AK492,'Tabel 3.1'!$IV$9:$IV$579,0))&amp;" - "&amp;INDEX('Tabel 3.1'!$D$9:$D$579,MATCH(AK492,'Tabel 3.1'!$IV$9:$IV$579,0))</f>
        <v>MS Invest - Value aktier</v>
      </c>
      <c r="B492" s="138">
        <v>201412</v>
      </c>
      <c r="C492" s="138">
        <v>11167</v>
      </c>
      <c r="D492" s="138">
        <v>1</v>
      </c>
      <c r="E492" s="139">
        <v>314721000</v>
      </c>
      <c r="F492" s="139">
        <v>11102000</v>
      </c>
      <c r="G492" s="139">
        <v>11102000</v>
      </c>
      <c r="H492" s="139">
        <v>0</v>
      </c>
      <c r="I492" s="139">
        <v>0</v>
      </c>
      <c r="J492" s="139">
        <v>0</v>
      </c>
      <c r="K492" s="139">
        <v>0</v>
      </c>
      <c r="L492" s="139">
        <v>0</v>
      </c>
      <c r="M492" s="139">
        <v>302778000</v>
      </c>
      <c r="N492" s="139">
        <v>0</v>
      </c>
      <c r="O492" s="139">
        <v>302776000</v>
      </c>
      <c r="P492" s="139">
        <v>2000</v>
      </c>
      <c r="Q492" s="139">
        <v>0</v>
      </c>
      <c r="R492" s="139">
        <v>0</v>
      </c>
      <c r="S492" s="139">
        <v>0</v>
      </c>
      <c r="T492" s="139">
        <v>0</v>
      </c>
      <c r="U492" s="139">
        <v>0</v>
      </c>
      <c r="V492" s="139">
        <v>0</v>
      </c>
      <c r="W492" s="139">
        <v>0</v>
      </c>
      <c r="X492" s="139">
        <v>0</v>
      </c>
      <c r="Y492" s="139"/>
      <c r="Z492" s="139">
        <v>841000</v>
      </c>
      <c r="AA492" s="139">
        <v>314721000</v>
      </c>
      <c r="AB492" s="139">
        <v>0</v>
      </c>
      <c r="AC492" s="139">
        <v>0</v>
      </c>
      <c r="AD492" s="139">
        <v>0</v>
      </c>
      <c r="AE492" s="139">
        <v>309292000</v>
      </c>
      <c r="AF492" s="139">
        <v>0</v>
      </c>
      <c r="AG492" s="139">
        <v>0</v>
      </c>
      <c r="AH492" s="139">
        <v>0</v>
      </c>
      <c r="AI492" s="139">
        <v>5429000</v>
      </c>
      <c r="AJ492" s="140" t="s">
        <v>794</v>
      </c>
      <c r="AK492" s="138">
        <v>11167001</v>
      </c>
      <c r="AL492" s="114"/>
      <c r="AM492" s="113"/>
    </row>
    <row r="493" spans="1:39" ht="15">
      <c r="A493" s="109" t="str">
        <f>INDEX('Tabel 3.1'!$C$9:$C$579,MATCH(AK493,'Tabel 3.1'!$IV$9:$IV$579,0))&amp;" - "&amp;INDEX('Tabel 3.1'!$D$9:$D$579,MATCH(AK493,'Tabel 3.1'!$IV$9:$IV$579,0))</f>
        <v>Stonehenge - Globale Valueaktier</v>
      </c>
      <c r="B493" s="138">
        <v>201412</v>
      </c>
      <c r="C493" s="138">
        <v>11169</v>
      </c>
      <c r="D493" s="138">
        <v>1</v>
      </c>
      <c r="E493" s="139">
        <v>362005000</v>
      </c>
      <c r="F493" s="139">
        <v>21233000</v>
      </c>
      <c r="G493" s="139">
        <v>21233000</v>
      </c>
      <c r="H493" s="139">
        <v>0</v>
      </c>
      <c r="I493" s="139">
        <v>0</v>
      </c>
      <c r="J493" s="139">
        <v>0</v>
      </c>
      <c r="K493" s="139">
        <v>0</v>
      </c>
      <c r="L493" s="139">
        <v>0</v>
      </c>
      <c r="M493" s="139">
        <v>339159000</v>
      </c>
      <c r="N493" s="139">
        <v>28859000</v>
      </c>
      <c r="O493" s="139">
        <v>310301000</v>
      </c>
      <c r="P493" s="139">
        <v>0</v>
      </c>
      <c r="Q493" s="139">
        <v>0</v>
      </c>
      <c r="R493" s="139">
        <v>0</v>
      </c>
      <c r="S493" s="139">
        <v>0</v>
      </c>
      <c r="T493" s="139">
        <v>0</v>
      </c>
      <c r="U493" s="139">
        <v>0</v>
      </c>
      <c r="V493" s="139">
        <v>0</v>
      </c>
      <c r="W493" s="139">
        <v>0</v>
      </c>
      <c r="X493" s="139">
        <v>0</v>
      </c>
      <c r="Y493" s="139">
        <v>0</v>
      </c>
      <c r="Z493" s="139">
        <v>1613000</v>
      </c>
      <c r="AA493" s="139">
        <v>362005000</v>
      </c>
      <c r="AB493" s="139">
        <v>1805000</v>
      </c>
      <c r="AC493" s="139">
        <v>1805000</v>
      </c>
      <c r="AD493" s="139">
        <v>0</v>
      </c>
      <c r="AE493" s="139">
        <v>360198000</v>
      </c>
      <c r="AF493" s="139">
        <v>0</v>
      </c>
      <c r="AG493" s="139">
        <v>0</v>
      </c>
      <c r="AH493" s="139">
        <v>0</v>
      </c>
      <c r="AI493" s="139">
        <v>2000</v>
      </c>
      <c r="AJ493" s="140" t="s">
        <v>794</v>
      </c>
      <c r="AK493" s="138">
        <v>11169001</v>
      </c>
      <c r="AL493" s="114"/>
      <c r="AM493" s="113"/>
    </row>
    <row r="494" spans="1:39" ht="15">
      <c r="A494" s="109" t="str">
        <f>INDEX('Tabel 3.1'!$C$9:$C$579,MATCH(AK494,'Tabel 3.1'!$IV$9:$IV$579,0))&amp;" - "&amp;INDEX('Tabel 3.1'!$D$9:$D$579,MATCH(AK494,'Tabel 3.1'!$IV$9:$IV$579,0))</f>
        <v>Stonehenge - Obligationer</v>
      </c>
      <c r="B494" s="138">
        <v>201412</v>
      </c>
      <c r="C494" s="138">
        <v>11169</v>
      </c>
      <c r="D494" s="138">
        <v>2</v>
      </c>
      <c r="E494" s="139">
        <v>43401000</v>
      </c>
      <c r="F494" s="139">
        <v>5524000</v>
      </c>
      <c r="G494" s="139">
        <v>5524000</v>
      </c>
      <c r="H494" s="139">
        <v>0</v>
      </c>
      <c r="I494" s="139">
        <v>37877000</v>
      </c>
      <c r="J494" s="139">
        <v>13271000</v>
      </c>
      <c r="K494" s="139">
        <v>22143000</v>
      </c>
      <c r="L494" s="139">
        <v>2463000</v>
      </c>
      <c r="M494" s="139">
        <v>0</v>
      </c>
      <c r="N494" s="139">
        <v>0</v>
      </c>
      <c r="O494" s="139">
        <v>0</v>
      </c>
      <c r="P494" s="139">
        <v>0</v>
      </c>
      <c r="Q494" s="139">
        <v>0</v>
      </c>
      <c r="R494" s="139">
        <v>0</v>
      </c>
      <c r="S494" s="139">
        <v>0</v>
      </c>
      <c r="T494" s="139">
        <v>0</v>
      </c>
      <c r="U494" s="139">
        <v>0</v>
      </c>
      <c r="V494" s="139">
        <v>0</v>
      </c>
      <c r="W494" s="139">
        <v>0</v>
      </c>
      <c r="X494" s="139">
        <v>0</v>
      </c>
      <c r="Y494" s="139">
        <v>0</v>
      </c>
      <c r="Z494" s="139">
        <v>0</v>
      </c>
      <c r="AA494" s="139">
        <v>43401000</v>
      </c>
      <c r="AB494" s="139">
        <v>81000</v>
      </c>
      <c r="AC494" s="139">
        <v>81000</v>
      </c>
      <c r="AD494" s="139">
        <v>0</v>
      </c>
      <c r="AE494" s="139">
        <v>43320000</v>
      </c>
      <c r="AF494" s="139">
        <v>0</v>
      </c>
      <c r="AG494" s="139">
        <v>0</v>
      </c>
      <c r="AH494" s="139">
        <v>0</v>
      </c>
      <c r="AI494" s="139">
        <v>0</v>
      </c>
      <c r="AJ494" s="140" t="s">
        <v>794</v>
      </c>
      <c r="AK494" s="138">
        <v>11169002</v>
      </c>
      <c r="AL494" s="114"/>
      <c r="AM494" s="113"/>
    </row>
    <row r="495" spans="1:39" ht="15">
      <c r="A495" s="109" t="str">
        <f>INDEX('Tabel 3.1'!$C$9:$C$579,MATCH(AK495,'Tabel 3.1'!$IV$9:$IV$579,0))&amp;" - "&amp;INDEX('Tabel 3.1'!$D$9:$D$579,MATCH(AK495,'Tabel 3.1'!$IV$9:$IV$579,0))</f>
        <v>Stonehenge - Value Mix Akkumulerende</v>
      </c>
      <c r="B495" s="138">
        <v>201412</v>
      </c>
      <c r="C495" s="138">
        <v>11169</v>
      </c>
      <c r="D495" s="138">
        <v>3</v>
      </c>
      <c r="E495" s="139">
        <v>243482000</v>
      </c>
      <c r="F495" s="139">
        <v>13892000</v>
      </c>
      <c r="G495" s="139">
        <v>13892000</v>
      </c>
      <c r="H495" s="139">
        <v>0</v>
      </c>
      <c r="I495" s="139">
        <v>71441000</v>
      </c>
      <c r="J495" s="139">
        <v>13388000</v>
      </c>
      <c r="K495" s="139">
        <v>43099000</v>
      </c>
      <c r="L495" s="139">
        <v>14954000</v>
      </c>
      <c r="M495" s="139">
        <v>157421000</v>
      </c>
      <c r="N495" s="139">
        <v>15829000</v>
      </c>
      <c r="O495" s="139">
        <v>141592000</v>
      </c>
      <c r="P495" s="139">
        <v>0</v>
      </c>
      <c r="Q495" s="139">
        <v>0</v>
      </c>
      <c r="R495" s="139">
        <v>0</v>
      </c>
      <c r="S495" s="139">
        <v>0</v>
      </c>
      <c r="T495" s="139">
        <v>0</v>
      </c>
      <c r="U495" s="139">
        <v>0</v>
      </c>
      <c r="V495" s="139">
        <v>0</v>
      </c>
      <c r="W495" s="139">
        <v>0</v>
      </c>
      <c r="X495" s="139">
        <v>0</v>
      </c>
      <c r="Y495" s="139">
        <v>0</v>
      </c>
      <c r="Z495" s="139">
        <v>728000</v>
      </c>
      <c r="AA495" s="139">
        <v>243482000</v>
      </c>
      <c r="AB495" s="139">
        <v>837000</v>
      </c>
      <c r="AC495" s="139">
        <v>837000</v>
      </c>
      <c r="AD495" s="139">
        <v>0</v>
      </c>
      <c r="AE495" s="139">
        <v>242646000</v>
      </c>
      <c r="AF495" s="139">
        <v>0</v>
      </c>
      <c r="AG495" s="139">
        <v>0</v>
      </c>
      <c r="AH495" s="139">
        <v>0</v>
      </c>
      <c r="AI495" s="139">
        <v>0</v>
      </c>
      <c r="AJ495" s="140" t="s">
        <v>794</v>
      </c>
      <c r="AK495" s="138">
        <v>11169003</v>
      </c>
      <c r="AL495" s="114"/>
      <c r="AM495" s="113"/>
    </row>
    <row r="496" spans="1:39" ht="15">
      <c r="A496" s="109" t="str">
        <f>INDEX('Tabel 3.1'!$C$9:$C$579,MATCH(AK496,'Tabel 3.1'!$IV$9:$IV$579,0))&amp;" - "&amp;INDEX('Tabel 3.1'!$D$9:$D$579,MATCH(AK496,'Tabel 3.1'!$IV$9:$IV$579,0))</f>
        <v>StockRate Invest - StockRate Invest Globale aktier Udloddende</v>
      </c>
      <c r="B496" s="138">
        <v>201412</v>
      </c>
      <c r="C496" s="138">
        <v>11171</v>
      </c>
      <c r="D496" s="138">
        <v>1</v>
      </c>
      <c r="E496" s="139">
        <v>327400000</v>
      </c>
      <c r="F496" s="139">
        <v>5426000</v>
      </c>
      <c r="G496" s="139">
        <v>5426000</v>
      </c>
      <c r="H496" s="139">
        <v>0</v>
      </c>
      <c r="I496" s="139">
        <v>0</v>
      </c>
      <c r="J496" s="139">
        <v>0</v>
      </c>
      <c r="K496" s="139">
        <v>0</v>
      </c>
      <c r="L496" s="139">
        <v>0</v>
      </c>
      <c r="M496" s="139">
        <v>321706000</v>
      </c>
      <c r="N496" s="139">
        <v>11377000</v>
      </c>
      <c r="O496" s="139">
        <v>310329000</v>
      </c>
      <c r="P496" s="139">
        <v>0</v>
      </c>
      <c r="Q496" s="139">
        <v>0</v>
      </c>
      <c r="R496" s="139">
        <v>0</v>
      </c>
      <c r="S496" s="139">
        <v>0</v>
      </c>
      <c r="T496" s="139">
        <v>0</v>
      </c>
      <c r="U496" s="139">
        <v>0</v>
      </c>
      <c r="V496" s="139">
        <v>0</v>
      </c>
      <c r="W496" s="139">
        <v>0</v>
      </c>
      <c r="X496" s="139">
        <v>0</v>
      </c>
      <c r="Y496" s="139"/>
      <c r="Z496" s="139">
        <v>267000</v>
      </c>
      <c r="AA496" s="139">
        <v>327400000</v>
      </c>
      <c r="AB496" s="139">
        <v>0</v>
      </c>
      <c r="AC496" s="139">
        <v>0</v>
      </c>
      <c r="AD496" s="139">
        <v>0</v>
      </c>
      <c r="AE496" s="139">
        <v>326930000</v>
      </c>
      <c r="AF496" s="139">
        <v>0</v>
      </c>
      <c r="AG496" s="139">
        <v>0</v>
      </c>
      <c r="AH496" s="139">
        <v>0</v>
      </c>
      <c r="AI496" s="139">
        <v>470000</v>
      </c>
      <c r="AJ496" s="140" t="s">
        <v>794</v>
      </c>
      <c r="AK496" s="138">
        <v>11171001</v>
      </c>
      <c r="AL496" s="114"/>
      <c r="AM496" s="113"/>
    </row>
    <row r="497" spans="1:39" ht="15">
      <c r="A497" s="109" t="str">
        <f>INDEX('Tabel 3.1'!$C$9:$C$579,MATCH(AK497,'Tabel 3.1'!$IV$9:$IV$579,0))&amp;" - "&amp;INDEX('Tabel 3.1'!$D$9:$D$579,MATCH(AK497,'Tabel 3.1'!$IV$9:$IV$579,0))</f>
        <v>Nordea Invest Portefølje - Korte obligationer</v>
      </c>
      <c r="B497" s="138">
        <v>201412</v>
      </c>
      <c r="C497" s="138">
        <v>11172</v>
      </c>
      <c r="D497" s="138">
        <v>1</v>
      </c>
      <c r="E497" s="139">
        <v>4047196000</v>
      </c>
      <c r="F497" s="139">
        <v>37477000</v>
      </c>
      <c r="G497" s="139">
        <v>37477000</v>
      </c>
      <c r="H497" s="139">
        <v>0</v>
      </c>
      <c r="I497" s="139">
        <v>4004101000</v>
      </c>
      <c r="J497" s="139">
        <v>2967682000</v>
      </c>
      <c r="K497" s="139">
        <v>1036419000</v>
      </c>
      <c r="L497" s="139">
        <v>0</v>
      </c>
      <c r="M497" s="139">
        <v>0</v>
      </c>
      <c r="N497" s="139">
        <v>0</v>
      </c>
      <c r="O497" s="139">
        <v>0</v>
      </c>
      <c r="P497" s="139">
        <v>0</v>
      </c>
      <c r="Q497" s="139">
        <v>0</v>
      </c>
      <c r="R497" s="139">
        <v>0</v>
      </c>
      <c r="S497" s="139">
        <v>0</v>
      </c>
      <c r="T497" s="139">
        <v>0</v>
      </c>
      <c r="U497" s="139">
        <v>0</v>
      </c>
      <c r="V497" s="139">
        <v>0</v>
      </c>
      <c r="W497" s="139">
        <v>0</v>
      </c>
      <c r="X497" s="139">
        <v>0</v>
      </c>
      <c r="Y497" s="139">
        <v>0</v>
      </c>
      <c r="Z497" s="139">
        <v>5618000</v>
      </c>
      <c r="AA497" s="139">
        <v>4047196000</v>
      </c>
      <c r="AB497" s="139">
        <v>5000</v>
      </c>
      <c r="AC497" s="139">
        <v>5000</v>
      </c>
      <c r="AD497" s="139">
        <v>0</v>
      </c>
      <c r="AE497" s="139">
        <v>4017001000</v>
      </c>
      <c r="AF497" s="139">
        <v>7575000</v>
      </c>
      <c r="AG497" s="139">
        <v>0</v>
      </c>
      <c r="AH497" s="139">
        <v>7575000</v>
      </c>
      <c r="AI497" s="139">
        <v>22615000</v>
      </c>
      <c r="AJ497" s="140" t="s">
        <v>794</v>
      </c>
      <c r="AK497" s="138">
        <v>11172001</v>
      </c>
      <c r="AL497" s="114"/>
      <c r="AM497" s="113"/>
    </row>
    <row r="498" spans="1:39" ht="15">
      <c r="A498" s="109" t="str">
        <f>INDEX('Tabel 3.1'!$C$9:$C$579,MATCH(AK498,'Tabel 3.1'!$IV$9:$IV$579,0))&amp;" - "&amp;INDEX('Tabel 3.1'!$D$9:$D$579,MATCH(AK498,'Tabel 3.1'!$IV$9:$IV$579,0))</f>
        <v>Nordea Invest Portefølje - Lange obligationer</v>
      </c>
      <c r="B498" s="138">
        <v>201412</v>
      </c>
      <c r="C498" s="138">
        <v>11172</v>
      </c>
      <c r="D498" s="138">
        <v>2</v>
      </c>
      <c r="E498" s="139">
        <v>7781654000</v>
      </c>
      <c r="F498" s="139">
        <v>85163000</v>
      </c>
      <c r="G498" s="139">
        <v>85163000</v>
      </c>
      <c r="H498" s="139">
        <v>0</v>
      </c>
      <c r="I498" s="139">
        <v>7679552000</v>
      </c>
      <c r="J498" s="139">
        <v>5348317000</v>
      </c>
      <c r="K498" s="139">
        <v>2331235000</v>
      </c>
      <c r="L498" s="139">
        <v>0</v>
      </c>
      <c r="M498" s="139">
        <v>0</v>
      </c>
      <c r="N498" s="139">
        <v>0</v>
      </c>
      <c r="O498" s="139">
        <v>0</v>
      </c>
      <c r="P498" s="139">
        <v>0</v>
      </c>
      <c r="Q498" s="139">
        <v>0</v>
      </c>
      <c r="R498" s="139">
        <v>0</v>
      </c>
      <c r="S498" s="139">
        <v>0</v>
      </c>
      <c r="T498" s="139">
        <v>0</v>
      </c>
      <c r="U498" s="139">
        <v>0</v>
      </c>
      <c r="V498" s="139">
        <v>0</v>
      </c>
      <c r="W498" s="139">
        <v>0</v>
      </c>
      <c r="X498" s="139">
        <v>0</v>
      </c>
      <c r="Y498" s="139">
        <v>0</v>
      </c>
      <c r="Z498" s="139">
        <v>16938000</v>
      </c>
      <c r="AA498" s="139">
        <v>7781654000</v>
      </c>
      <c r="AB498" s="139">
        <v>5000</v>
      </c>
      <c r="AC498" s="139">
        <v>5000</v>
      </c>
      <c r="AD498" s="139">
        <v>0</v>
      </c>
      <c r="AE498" s="139">
        <v>7758277000</v>
      </c>
      <c r="AF498" s="139">
        <v>2259000</v>
      </c>
      <c r="AG498" s="139">
        <v>0</v>
      </c>
      <c r="AH498" s="139">
        <v>2259000</v>
      </c>
      <c r="AI498" s="139">
        <v>21112000</v>
      </c>
      <c r="AJ498" s="140" t="s">
        <v>794</v>
      </c>
      <c r="AK498" s="138">
        <v>11172002</v>
      </c>
      <c r="AL498" s="114"/>
      <c r="AM498" s="113"/>
    </row>
    <row r="499" spans="1:39" ht="15">
      <c r="A499" s="109" t="str">
        <f>INDEX('Tabel 3.1'!$C$9:$C$579,MATCH(AK499,'Tabel 3.1'!$IV$9:$IV$579,0))&amp;" - "&amp;INDEX('Tabel 3.1'!$D$9:$D$579,MATCH(AK499,'Tabel 3.1'!$IV$9:$IV$579,0))</f>
        <v>Nordea Invest Portefølje - Verdens Obligationsmarkeder</v>
      </c>
      <c r="B499" s="138">
        <v>201412</v>
      </c>
      <c r="C499" s="138">
        <v>11172</v>
      </c>
      <c r="D499" s="138">
        <v>3</v>
      </c>
      <c r="E499" s="139">
        <v>6913475000</v>
      </c>
      <c r="F499" s="139">
        <v>139298000</v>
      </c>
      <c r="G499" s="139">
        <v>139298000</v>
      </c>
      <c r="H499" s="139">
        <v>0</v>
      </c>
      <c r="I499" s="139">
        <v>5806632000</v>
      </c>
      <c r="J499" s="139">
        <v>273627000</v>
      </c>
      <c r="K499" s="139">
        <v>5507904000</v>
      </c>
      <c r="L499" s="139">
        <v>25101000</v>
      </c>
      <c r="M499" s="139">
        <v>0</v>
      </c>
      <c r="N499" s="139">
        <v>0</v>
      </c>
      <c r="O499" s="139">
        <v>0</v>
      </c>
      <c r="P499" s="139">
        <v>0</v>
      </c>
      <c r="Q499" s="139">
        <v>0</v>
      </c>
      <c r="R499" s="139">
        <v>0</v>
      </c>
      <c r="S499" s="139">
        <v>947812000</v>
      </c>
      <c r="T499" s="139">
        <v>628100000</v>
      </c>
      <c r="U499" s="139">
        <v>319712000</v>
      </c>
      <c r="V499" s="139">
        <v>2167000</v>
      </c>
      <c r="W499" s="139">
        <v>0</v>
      </c>
      <c r="X499" s="139">
        <v>2167000</v>
      </c>
      <c r="Y499" s="139">
        <v>0</v>
      </c>
      <c r="Z499" s="139">
        <v>17566000</v>
      </c>
      <c r="AA499" s="139">
        <v>6913475000</v>
      </c>
      <c r="AB499" s="139">
        <v>5000</v>
      </c>
      <c r="AC499" s="139">
        <v>5000</v>
      </c>
      <c r="AD499" s="139">
        <v>0</v>
      </c>
      <c r="AE499" s="139">
        <v>6877357000</v>
      </c>
      <c r="AF499" s="139">
        <v>9137000</v>
      </c>
      <c r="AG499" s="139">
        <v>0</v>
      </c>
      <c r="AH499" s="139">
        <v>9137000</v>
      </c>
      <c r="AI499" s="139">
        <v>26977000</v>
      </c>
      <c r="AJ499" s="140" t="s">
        <v>794</v>
      </c>
      <c r="AK499" s="138">
        <v>11172003</v>
      </c>
      <c r="AL499" s="114"/>
      <c r="AM499" s="113"/>
    </row>
    <row r="500" spans="1:39" ht="15">
      <c r="A500" s="109" t="str">
        <f>INDEX('Tabel 3.1'!$C$9:$C$579,MATCH(AK500,'Tabel 3.1'!$IV$9:$IV$579,0))&amp;" - "&amp;INDEX('Tabel 3.1'!$D$9:$D$579,MATCH(AK500,'Tabel 3.1'!$IV$9:$IV$579,0))</f>
        <v>Nordea Invest Portefølje - Aktier</v>
      </c>
      <c r="B500" s="138">
        <v>201412</v>
      </c>
      <c r="C500" s="138">
        <v>11172</v>
      </c>
      <c r="D500" s="138">
        <v>4</v>
      </c>
      <c r="E500" s="139">
        <v>7456185000</v>
      </c>
      <c r="F500" s="139">
        <v>131606000</v>
      </c>
      <c r="G500" s="139">
        <v>131606000</v>
      </c>
      <c r="H500" s="139">
        <v>0</v>
      </c>
      <c r="I500" s="139">
        <v>0</v>
      </c>
      <c r="J500" s="139">
        <v>0</v>
      </c>
      <c r="K500" s="139">
        <v>0</v>
      </c>
      <c r="L500" s="139">
        <v>0</v>
      </c>
      <c r="M500" s="139">
        <v>4302227000</v>
      </c>
      <c r="N500" s="139">
        <v>1738132000</v>
      </c>
      <c r="O500" s="139">
        <v>2564095000</v>
      </c>
      <c r="P500" s="139">
        <v>0</v>
      </c>
      <c r="Q500" s="139">
        <v>0</v>
      </c>
      <c r="R500" s="139">
        <v>0</v>
      </c>
      <c r="S500" s="139">
        <v>2997848000</v>
      </c>
      <c r="T500" s="139">
        <v>1832492000</v>
      </c>
      <c r="U500" s="139">
        <v>1165357000</v>
      </c>
      <c r="V500" s="139">
        <v>0</v>
      </c>
      <c r="W500" s="139">
        <v>0</v>
      </c>
      <c r="X500" s="139">
        <v>0</v>
      </c>
      <c r="Y500" s="139">
        <v>0</v>
      </c>
      <c r="Z500" s="139">
        <v>24503000</v>
      </c>
      <c r="AA500" s="139">
        <v>7456185000</v>
      </c>
      <c r="AB500" s="139">
        <v>5000</v>
      </c>
      <c r="AC500" s="139">
        <v>5000</v>
      </c>
      <c r="AD500" s="139">
        <v>0</v>
      </c>
      <c r="AE500" s="139">
        <v>7418353000</v>
      </c>
      <c r="AF500" s="139">
        <v>0</v>
      </c>
      <c r="AG500" s="139">
        <v>0</v>
      </c>
      <c r="AH500" s="139">
        <v>0</v>
      </c>
      <c r="AI500" s="139">
        <v>37827000</v>
      </c>
      <c r="AJ500" s="140" t="s">
        <v>794</v>
      </c>
      <c r="AK500" s="138">
        <v>11172004</v>
      </c>
      <c r="AL500" s="114"/>
      <c r="AM500" s="113"/>
    </row>
    <row r="501" spans="1:39" ht="15">
      <c r="A501" s="109" t="str">
        <f>INDEX('Tabel 3.1'!$C$9:$C$579,MATCH(AK501,'Tabel 3.1'!$IV$9:$IV$579,0))&amp;" - "&amp;INDEX('Tabel 3.1'!$D$9:$D$579,MATCH(AK501,'Tabel 3.1'!$IV$9:$IV$579,0))</f>
        <v>Nordea Invest Portefølje - Verden</v>
      </c>
      <c r="B501" s="138">
        <v>201412</v>
      </c>
      <c r="C501" s="138">
        <v>11172</v>
      </c>
      <c r="D501" s="138">
        <v>5</v>
      </c>
      <c r="E501" s="139">
        <v>4565385000</v>
      </c>
      <c r="F501" s="139">
        <v>74992000</v>
      </c>
      <c r="G501" s="139">
        <v>74992000</v>
      </c>
      <c r="H501" s="139">
        <v>0</v>
      </c>
      <c r="I501" s="139">
        <v>0</v>
      </c>
      <c r="J501" s="139">
        <v>0</v>
      </c>
      <c r="K501" s="139">
        <v>0</v>
      </c>
      <c r="L501" s="139">
        <v>0</v>
      </c>
      <c r="M501" s="139">
        <v>1924889000</v>
      </c>
      <c r="N501" s="139">
        <v>1981000</v>
      </c>
      <c r="O501" s="139">
        <v>1922908000</v>
      </c>
      <c r="P501" s="139">
        <v>0</v>
      </c>
      <c r="Q501" s="139">
        <v>0</v>
      </c>
      <c r="R501" s="139">
        <v>0</v>
      </c>
      <c r="S501" s="139">
        <v>2540639000</v>
      </c>
      <c r="T501" s="139">
        <v>1504418000</v>
      </c>
      <c r="U501" s="139">
        <v>1036221000</v>
      </c>
      <c r="V501" s="139">
        <v>0</v>
      </c>
      <c r="W501" s="139">
        <v>0</v>
      </c>
      <c r="X501" s="139">
        <v>0</v>
      </c>
      <c r="Y501" s="139">
        <v>0</v>
      </c>
      <c r="Z501" s="139">
        <v>24865000</v>
      </c>
      <c r="AA501" s="139">
        <v>4565385000</v>
      </c>
      <c r="AB501" s="139">
        <v>5000</v>
      </c>
      <c r="AC501" s="139">
        <v>5000</v>
      </c>
      <c r="AD501" s="139">
        <v>0</v>
      </c>
      <c r="AE501" s="139">
        <v>4545211000</v>
      </c>
      <c r="AF501" s="139">
        <v>0</v>
      </c>
      <c r="AG501" s="139">
        <v>0</v>
      </c>
      <c r="AH501" s="139">
        <v>0</v>
      </c>
      <c r="AI501" s="139">
        <v>20169000</v>
      </c>
      <c r="AJ501" s="140" t="s">
        <v>794</v>
      </c>
      <c r="AK501" s="138">
        <v>11172005</v>
      </c>
      <c r="AL501" s="114"/>
      <c r="AM501" s="113"/>
    </row>
    <row r="502" spans="1:39" ht="15">
      <c r="A502" s="109" t="str">
        <f>INDEX('Tabel 3.1'!$C$9:$C$579,MATCH(AK502,'Tabel 3.1'!$IV$9:$IV$579,0))&amp;" - "&amp;INDEX('Tabel 3.1'!$D$9:$D$579,MATCH(AK502,'Tabel 3.1'!$IV$9:$IV$579,0))</f>
        <v>Nordea Invest Portefølje - Danmark</v>
      </c>
      <c r="B502" s="138">
        <v>201412</v>
      </c>
      <c r="C502" s="138">
        <v>11172</v>
      </c>
      <c r="D502" s="138">
        <v>6</v>
      </c>
      <c r="E502" s="139">
        <v>2171854000</v>
      </c>
      <c r="F502" s="139">
        <v>75958000</v>
      </c>
      <c r="G502" s="139">
        <v>75958000</v>
      </c>
      <c r="H502" s="139">
        <v>0</v>
      </c>
      <c r="I502" s="139">
        <v>0</v>
      </c>
      <c r="J502" s="139">
        <v>0</v>
      </c>
      <c r="K502" s="139">
        <v>0</v>
      </c>
      <c r="L502" s="139">
        <v>0</v>
      </c>
      <c r="M502" s="139">
        <v>2084046000</v>
      </c>
      <c r="N502" s="139">
        <v>2004179000</v>
      </c>
      <c r="O502" s="139">
        <v>79868000</v>
      </c>
      <c r="P502" s="139">
        <v>0</v>
      </c>
      <c r="Q502" s="139">
        <v>0</v>
      </c>
      <c r="R502" s="139">
        <v>0</v>
      </c>
      <c r="S502" s="139">
        <v>0</v>
      </c>
      <c r="T502" s="139">
        <v>0</v>
      </c>
      <c r="U502" s="139">
        <v>0</v>
      </c>
      <c r="V502" s="139">
        <v>0</v>
      </c>
      <c r="W502" s="139">
        <v>0</v>
      </c>
      <c r="X502" s="139">
        <v>0</v>
      </c>
      <c r="Y502" s="139">
        <v>0</v>
      </c>
      <c r="Z502" s="139">
        <v>11851000</v>
      </c>
      <c r="AA502" s="139">
        <v>2171854000</v>
      </c>
      <c r="AB502" s="139">
        <v>5000</v>
      </c>
      <c r="AC502" s="139">
        <v>5000</v>
      </c>
      <c r="AD502" s="139">
        <v>0</v>
      </c>
      <c r="AE502" s="139">
        <v>2123167000</v>
      </c>
      <c r="AF502" s="139">
        <v>0</v>
      </c>
      <c r="AG502" s="139">
        <v>0</v>
      </c>
      <c r="AH502" s="139">
        <v>0</v>
      </c>
      <c r="AI502" s="139">
        <v>48683000</v>
      </c>
      <c r="AJ502" s="140" t="s">
        <v>794</v>
      </c>
      <c r="AK502" s="138">
        <v>11172006</v>
      </c>
      <c r="AL502" s="114"/>
      <c r="AM502" s="113"/>
    </row>
    <row r="503" spans="1:39" ht="15">
      <c r="A503" s="109" t="str">
        <f>INDEX('Tabel 3.1'!$C$9:$C$579,MATCH(AK503,'Tabel 3.1'!$IV$9:$IV$579,0))&amp;" - "&amp;INDEX('Tabel 3.1'!$D$9:$D$579,MATCH(AK503,'Tabel 3.1'!$IV$9:$IV$579,0))</f>
        <v>Nordea Invest Portefølje - USA og Europa</v>
      </c>
      <c r="B503" s="138">
        <v>201412</v>
      </c>
      <c r="C503" s="138">
        <v>11172</v>
      </c>
      <c r="D503" s="138">
        <v>7</v>
      </c>
      <c r="E503" s="139">
        <v>1286325000</v>
      </c>
      <c r="F503" s="139">
        <v>44350000</v>
      </c>
      <c r="G503" s="139">
        <v>44350000</v>
      </c>
      <c r="H503" s="139">
        <v>0</v>
      </c>
      <c r="I503" s="139">
        <v>0</v>
      </c>
      <c r="J503" s="139">
        <v>0</v>
      </c>
      <c r="K503" s="139">
        <v>0</v>
      </c>
      <c r="L503" s="139">
        <v>0</v>
      </c>
      <c r="M503" s="139">
        <v>1235690000</v>
      </c>
      <c r="N503" s="139">
        <v>0</v>
      </c>
      <c r="O503" s="139">
        <v>1235690000</v>
      </c>
      <c r="P503" s="139">
        <v>0</v>
      </c>
      <c r="Q503" s="139">
        <v>0</v>
      </c>
      <c r="R503" s="139">
        <v>0</v>
      </c>
      <c r="S503" s="139">
        <v>0</v>
      </c>
      <c r="T503" s="139">
        <v>0</v>
      </c>
      <c r="U503" s="139">
        <v>0</v>
      </c>
      <c r="V503" s="139">
        <v>0</v>
      </c>
      <c r="W503" s="139">
        <v>0</v>
      </c>
      <c r="X503" s="139">
        <v>0</v>
      </c>
      <c r="Y503" s="139">
        <v>0</v>
      </c>
      <c r="Z503" s="139">
        <v>6285000</v>
      </c>
      <c r="AA503" s="139">
        <v>1286325000</v>
      </c>
      <c r="AB503" s="139">
        <v>5000</v>
      </c>
      <c r="AC503" s="139">
        <v>5000</v>
      </c>
      <c r="AD503" s="139">
        <v>0</v>
      </c>
      <c r="AE503" s="139">
        <v>1279682000</v>
      </c>
      <c r="AF503" s="139">
        <v>298000</v>
      </c>
      <c r="AG503" s="139">
        <v>298000</v>
      </c>
      <c r="AH503" s="139">
        <v>0</v>
      </c>
      <c r="AI503" s="139">
        <v>6340000</v>
      </c>
      <c r="AJ503" s="140" t="s">
        <v>794</v>
      </c>
      <c r="AK503" s="138">
        <v>11172007</v>
      </c>
      <c r="AL503" s="114"/>
      <c r="AM503" s="113"/>
    </row>
    <row r="504" spans="1:39" ht="15">
      <c r="A504" s="109" t="str">
        <f>INDEX('Tabel 3.1'!$C$9:$C$579,MATCH(AK504,'Tabel 3.1'!$IV$9:$IV$579,0))&amp;" - "&amp;INDEX('Tabel 3.1'!$D$9:$D$579,MATCH(AK504,'Tabel 3.1'!$IV$9:$IV$579,0))</f>
        <v>Nordea Invest Portefølje - Emerging Markets og Asien</v>
      </c>
      <c r="B504" s="138">
        <v>201412</v>
      </c>
      <c r="C504" s="138">
        <v>11172</v>
      </c>
      <c r="D504" s="138">
        <v>8</v>
      </c>
      <c r="E504" s="139">
        <v>655121000</v>
      </c>
      <c r="F504" s="139">
        <v>9108000</v>
      </c>
      <c r="G504" s="139">
        <v>9108000</v>
      </c>
      <c r="H504" s="139">
        <v>0</v>
      </c>
      <c r="I504" s="139">
        <v>0</v>
      </c>
      <c r="J504" s="139">
        <v>0</v>
      </c>
      <c r="K504" s="139">
        <v>0</v>
      </c>
      <c r="L504" s="139">
        <v>0</v>
      </c>
      <c r="M504" s="139">
        <v>513878000</v>
      </c>
      <c r="N504" s="139">
        <v>0</v>
      </c>
      <c r="O504" s="139">
        <v>513878000</v>
      </c>
      <c r="P504" s="139">
        <v>0</v>
      </c>
      <c r="Q504" s="139">
        <v>0</v>
      </c>
      <c r="R504" s="139">
        <v>0</v>
      </c>
      <c r="S504" s="139">
        <v>127830000</v>
      </c>
      <c r="T504" s="139">
        <v>115105000</v>
      </c>
      <c r="U504" s="139">
        <v>12724000</v>
      </c>
      <c r="V504" s="139">
        <v>0</v>
      </c>
      <c r="W504" s="139">
        <v>0</v>
      </c>
      <c r="X504" s="139">
        <v>0</v>
      </c>
      <c r="Y504" s="139">
        <v>0</v>
      </c>
      <c r="Z504" s="139">
        <v>4305000</v>
      </c>
      <c r="AA504" s="139">
        <v>655121000</v>
      </c>
      <c r="AB504" s="139">
        <v>5000</v>
      </c>
      <c r="AC504" s="139">
        <v>5000</v>
      </c>
      <c r="AD504" s="139">
        <v>0</v>
      </c>
      <c r="AE504" s="139">
        <v>651629000</v>
      </c>
      <c r="AF504" s="139">
        <v>0</v>
      </c>
      <c r="AG504" s="139">
        <v>0</v>
      </c>
      <c r="AH504" s="139">
        <v>0</v>
      </c>
      <c r="AI504" s="139">
        <v>3487000</v>
      </c>
      <c r="AJ504" s="140" t="s">
        <v>794</v>
      </c>
      <c r="AK504" s="138">
        <v>11172008</v>
      </c>
      <c r="AL504" s="114"/>
      <c r="AM504" s="113"/>
    </row>
    <row r="505" spans="1:39" ht="15">
      <c r="A505" s="109" t="str">
        <f>INDEX('Tabel 3.1'!$C$9:$C$579,MATCH(AK505,'Tabel 3.1'!$IV$9:$IV$579,0))&amp;" - "&amp;INDEX('Tabel 3.1'!$D$9:$D$579,MATCH(AK505,'Tabel 3.1'!$IV$9:$IV$579,0))</f>
        <v>Nordea Invest Portefølje - PBPM Globale Aktier Fokus KL</v>
      </c>
      <c r="B505" s="138">
        <v>201412</v>
      </c>
      <c r="C505" s="138">
        <v>11172</v>
      </c>
      <c r="D505" s="138">
        <v>9</v>
      </c>
      <c r="E505" s="139">
        <v>1395942000</v>
      </c>
      <c r="F505" s="139">
        <v>41265000</v>
      </c>
      <c r="G505" s="139">
        <v>41265000</v>
      </c>
      <c r="H505" s="139">
        <v>0</v>
      </c>
      <c r="I505" s="139">
        <v>0</v>
      </c>
      <c r="J505" s="139">
        <v>0</v>
      </c>
      <c r="K505" s="139">
        <v>0</v>
      </c>
      <c r="L505" s="139">
        <v>0</v>
      </c>
      <c r="M505" s="139">
        <v>1352587000</v>
      </c>
      <c r="N505" s="139">
        <v>0</v>
      </c>
      <c r="O505" s="139">
        <v>1352587000</v>
      </c>
      <c r="P505" s="139">
        <v>0</v>
      </c>
      <c r="Q505" s="139">
        <v>0</v>
      </c>
      <c r="R505" s="139">
        <v>0</v>
      </c>
      <c r="S505" s="139">
        <v>0</v>
      </c>
      <c r="T505" s="139">
        <v>0</v>
      </c>
      <c r="U505" s="139">
        <v>0</v>
      </c>
      <c r="V505" s="139">
        <v>0</v>
      </c>
      <c r="W505" s="139">
        <v>0</v>
      </c>
      <c r="X505" s="139">
        <v>0</v>
      </c>
      <c r="Y505" s="139">
        <v>0</v>
      </c>
      <c r="Z505" s="139">
        <v>2091000</v>
      </c>
      <c r="AA505" s="139">
        <v>1395942000</v>
      </c>
      <c r="AB505" s="139">
        <v>2000</v>
      </c>
      <c r="AC505" s="139">
        <v>2000</v>
      </c>
      <c r="AD505" s="139">
        <v>0</v>
      </c>
      <c r="AE505" s="139">
        <v>1391335000</v>
      </c>
      <c r="AF505" s="139">
        <v>0</v>
      </c>
      <c r="AG505" s="139">
        <v>0</v>
      </c>
      <c r="AH505" s="139">
        <v>0</v>
      </c>
      <c r="AI505" s="139">
        <v>4605000</v>
      </c>
      <c r="AJ505" s="140" t="s">
        <v>794</v>
      </c>
      <c r="AK505" s="138">
        <v>11172009</v>
      </c>
      <c r="AL505" s="114"/>
      <c r="AM505" s="113"/>
    </row>
    <row r="506" spans="1:39" ht="15">
      <c r="A506" s="109" t="str">
        <f>INDEX('Tabel 3.1'!$C$9:$C$579,MATCH(AK506,'Tabel 3.1'!$IV$9:$IV$579,0))&amp;" - "&amp;INDEX('Tabel 3.1'!$D$9:$D$579,MATCH(AK506,'Tabel 3.1'!$IV$9:$IV$579,0))</f>
        <v>Nordea Invest Portefølje - PBPM Globale Aktier Strategi KL</v>
      </c>
      <c r="B506" s="138">
        <v>201412</v>
      </c>
      <c r="C506" s="138">
        <v>11172</v>
      </c>
      <c r="D506" s="138">
        <v>10</v>
      </c>
      <c r="E506" s="139">
        <v>2315283000</v>
      </c>
      <c r="F506" s="139">
        <v>104928000</v>
      </c>
      <c r="G506" s="139">
        <v>104928000</v>
      </c>
      <c r="H506" s="139">
        <v>0</v>
      </c>
      <c r="I506" s="139">
        <v>0</v>
      </c>
      <c r="J506" s="139">
        <v>0</v>
      </c>
      <c r="K506" s="139">
        <v>0</v>
      </c>
      <c r="L506" s="139">
        <v>0</v>
      </c>
      <c r="M506" s="139">
        <v>521927000</v>
      </c>
      <c r="N506" s="139">
        <v>502924000</v>
      </c>
      <c r="O506" s="139">
        <v>19004000</v>
      </c>
      <c r="P506" s="139">
        <v>0</v>
      </c>
      <c r="Q506" s="139">
        <v>0</v>
      </c>
      <c r="R506" s="139">
        <v>0</v>
      </c>
      <c r="S506" s="139">
        <v>1661714000</v>
      </c>
      <c r="T506" s="139">
        <v>1032018000</v>
      </c>
      <c r="U506" s="139">
        <v>629696000</v>
      </c>
      <c r="V506" s="139">
        <v>849000</v>
      </c>
      <c r="W506" s="139">
        <v>849000</v>
      </c>
      <c r="X506" s="139">
        <v>0</v>
      </c>
      <c r="Y506" s="139">
        <v>0</v>
      </c>
      <c r="Z506" s="139">
        <v>25865000</v>
      </c>
      <c r="AA506" s="139">
        <v>2315283000</v>
      </c>
      <c r="AB506" s="139">
        <v>2000</v>
      </c>
      <c r="AC506" s="139">
        <v>2000</v>
      </c>
      <c r="AD506" s="139">
        <v>0</v>
      </c>
      <c r="AE506" s="139">
        <v>2288343000</v>
      </c>
      <c r="AF506" s="139">
        <v>0</v>
      </c>
      <c r="AG506" s="139">
        <v>0</v>
      </c>
      <c r="AH506" s="139">
        <v>0</v>
      </c>
      <c r="AI506" s="139">
        <v>26938000</v>
      </c>
      <c r="AJ506" s="140" t="s">
        <v>794</v>
      </c>
      <c r="AK506" s="138">
        <v>11172010</v>
      </c>
      <c r="AL506" s="114"/>
      <c r="AM506" s="113"/>
    </row>
    <row r="507" spans="1:39" ht="15">
      <c r="A507" s="109" t="str">
        <f>INDEX('Tabel 3.1'!$C$9:$C$579,MATCH(AK507,'Tabel 3.1'!$IV$9:$IV$579,0))&amp;" - "&amp;INDEX('Tabel 3.1'!$D$9:$D$579,MATCH(AK507,'Tabel 3.1'!$IV$9:$IV$579,0))</f>
        <v>Nordea Invest Portefølje - PBPM Danske Obligationer KL</v>
      </c>
      <c r="B507" s="138">
        <v>201412</v>
      </c>
      <c r="C507" s="138">
        <v>11172</v>
      </c>
      <c r="D507" s="138">
        <v>11</v>
      </c>
      <c r="E507" s="139">
        <v>1996567000</v>
      </c>
      <c r="F507" s="139">
        <v>8827000</v>
      </c>
      <c r="G507" s="139">
        <v>8827000</v>
      </c>
      <c r="H507" s="139">
        <v>0</v>
      </c>
      <c r="I507" s="139">
        <v>1987482000</v>
      </c>
      <c r="J507" s="139">
        <v>1464263000</v>
      </c>
      <c r="K507" s="139">
        <v>523219000</v>
      </c>
      <c r="L507" s="139">
        <v>0</v>
      </c>
      <c r="M507" s="139">
        <v>0</v>
      </c>
      <c r="N507" s="139">
        <v>0</v>
      </c>
      <c r="O507" s="139">
        <v>0</v>
      </c>
      <c r="P507" s="139">
        <v>0</v>
      </c>
      <c r="Q507" s="139">
        <v>0</v>
      </c>
      <c r="R507" s="139">
        <v>0</v>
      </c>
      <c r="S507" s="139">
        <v>0</v>
      </c>
      <c r="T507" s="139">
        <v>0</v>
      </c>
      <c r="U507" s="139">
        <v>0</v>
      </c>
      <c r="V507" s="139">
        <v>0</v>
      </c>
      <c r="W507" s="139">
        <v>0</v>
      </c>
      <c r="X507" s="139">
        <v>0</v>
      </c>
      <c r="Y507" s="139">
        <v>0</v>
      </c>
      <c r="Z507" s="139">
        <v>258000</v>
      </c>
      <c r="AA507" s="139">
        <v>1996567000</v>
      </c>
      <c r="AB507" s="139">
        <v>2000</v>
      </c>
      <c r="AC507" s="139">
        <v>2000</v>
      </c>
      <c r="AD507" s="139">
        <v>0</v>
      </c>
      <c r="AE507" s="139">
        <v>1994792000</v>
      </c>
      <c r="AF507" s="139">
        <v>545000</v>
      </c>
      <c r="AG507" s="139">
        <v>0</v>
      </c>
      <c r="AH507" s="139">
        <v>545000</v>
      </c>
      <c r="AI507" s="139">
        <v>1229000</v>
      </c>
      <c r="AJ507" s="140" t="s">
        <v>794</v>
      </c>
      <c r="AK507" s="138">
        <v>11172011</v>
      </c>
      <c r="AL507" s="114"/>
      <c r="AM507" s="113"/>
    </row>
    <row r="508" spans="1:39" ht="15">
      <c r="A508" s="109" t="str">
        <f>INDEX('Tabel 3.1'!$C$9:$C$579,MATCH(AK508,'Tabel 3.1'!$IV$9:$IV$579,0))&amp;" - "&amp;INDEX('Tabel 3.1'!$D$9:$D$579,MATCH(AK508,'Tabel 3.1'!$IV$9:$IV$579,0))</f>
        <v>Nordea Invest Portefølje - PBPM Obligationer KL</v>
      </c>
      <c r="B508" s="138">
        <v>201412</v>
      </c>
      <c r="C508" s="138">
        <v>11172</v>
      </c>
      <c r="D508" s="138">
        <v>12</v>
      </c>
      <c r="E508" s="139">
        <v>2625066000</v>
      </c>
      <c r="F508" s="139">
        <v>60691000</v>
      </c>
      <c r="G508" s="139">
        <v>60691000</v>
      </c>
      <c r="H508" s="139">
        <v>0</v>
      </c>
      <c r="I508" s="139">
        <v>835626000</v>
      </c>
      <c r="J508" s="139">
        <v>164916000</v>
      </c>
      <c r="K508" s="139">
        <v>659597000</v>
      </c>
      <c r="L508" s="139">
        <v>11113000</v>
      </c>
      <c r="M508" s="139">
        <v>0</v>
      </c>
      <c r="N508" s="139">
        <v>0</v>
      </c>
      <c r="O508" s="139">
        <v>0</v>
      </c>
      <c r="P508" s="139">
        <v>0</v>
      </c>
      <c r="Q508" s="139">
        <v>0</v>
      </c>
      <c r="R508" s="139">
        <v>0</v>
      </c>
      <c r="S508" s="139">
        <v>1706918000</v>
      </c>
      <c r="T508" s="139">
        <v>1439551000</v>
      </c>
      <c r="U508" s="139">
        <v>267367000</v>
      </c>
      <c r="V508" s="139">
        <v>17355000</v>
      </c>
      <c r="W508" s="139">
        <v>0</v>
      </c>
      <c r="X508" s="139">
        <v>17355000</v>
      </c>
      <c r="Y508" s="139">
        <v>0</v>
      </c>
      <c r="Z508" s="139">
        <v>4476000</v>
      </c>
      <c r="AA508" s="139">
        <v>2625066000</v>
      </c>
      <c r="AB508" s="139">
        <v>1000</v>
      </c>
      <c r="AC508" s="139">
        <v>1000</v>
      </c>
      <c r="AD508" s="139">
        <v>0</v>
      </c>
      <c r="AE508" s="139">
        <v>2593701000</v>
      </c>
      <c r="AF508" s="139">
        <v>25919000</v>
      </c>
      <c r="AG508" s="139">
        <v>0</v>
      </c>
      <c r="AH508" s="139">
        <v>25919000</v>
      </c>
      <c r="AI508" s="139">
        <v>5444000</v>
      </c>
      <c r="AJ508" s="140" t="s">
        <v>794</v>
      </c>
      <c r="AK508" s="138">
        <v>11172012</v>
      </c>
      <c r="AL508" s="114"/>
      <c r="AM508" s="113"/>
    </row>
    <row r="509" spans="1:39" ht="15">
      <c r="A509" s="109" t="str">
        <f>INDEX('Tabel 3.1'!$C$9:$C$579,MATCH(AK509,'Tabel 3.1'!$IV$9:$IV$579,0))&amp;" - "&amp;INDEX('Tabel 3.1'!$D$9:$D$579,MATCH(AK509,'Tabel 3.1'!$IV$9:$IV$579,0))</f>
        <v>Nordea Invest Portefølje - PBPM Balance KL</v>
      </c>
      <c r="B509" s="138">
        <v>201412</v>
      </c>
      <c r="C509" s="138">
        <v>11172</v>
      </c>
      <c r="D509" s="138">
        <v>13</v>
      </c>
      <c r="E509" s="139">
        <v>1134289000</v>
      </c>
      <c r="F509" s="139">
        <v>228947000</v>
      </c>
      <c r="G509" s="139">
        <v>228947000</v>
      </c>
      <c r="H509" s="139">
        <v>0</v>
      </c>
      <c r="I509" s="139">
        <v>521225000</v>
      </c>
      <c r="J509" s="139">
        <v>366580000</v>
      </c>
      <c r="K509" s="139">
        <v>153444000</v>
      </c>
      <c r="L509" s="139">
        <v>1201000</v>
      </c>
      <c r="M509" s="139">
        <v>0</v>
      </c>
      <c r="N509" s="139">
        <v>0</v>
      </c>
      <c r="O509" s="139">
        <v>0</v>
      </c>
      <c r="P509" s="139">
        <v>0</v>
      </c>
      <c r="Q509" s="139">
        <v>0</v>
      </c>
      <c r="R509" s="139">
        <v>0</v>
      </c>
      <c r="S509" s="139">
        <v>332859000</v>
      </c>
      <c r="T509" s="139">
        <v>0</v>
      </c>
      <c r="U509" s="139">
        <v>332859000</v>
      </c>
      <c r="V509" s="139">
        <v>51257000</v>
      </c>
      <c r="W509" s="139">
        <v>1259000</v>
      </c>
      <c r="X509" s="139">
        <v>49998000</v>
      </c>
      <c r="Y509" s="139">
        <v>0</v>
      </c>
      <c r="Z509" s="139">
        <v>0</v>
      </c>
      <c r="AA509" s="139">
        <v>1134289000</v>
      </c>
      <c r="AB509" s="139">
        <v>2000</v>
      </c>
      <c r="AC509" s="139">
        <v>2000</v>
      </c>
      <c r="AD509" s="139">
        <v>0</v>
      </c>
      <c r="AE509" s="139">
        <v>1118524000</v>
      </c>
      <c r="AF509" s="139">
        <v>11995000</v>
      </c>
      <c r="AG509" s="139">
        <v>0</v>
      </c>
      <c r="AH509" s="139">
        <v>11995000</v>
      </c>
      <c r="AI509" s="139">
        <v>3768000</v>
      </c>
      <c r="AJ509" s="140" t="s">
        <v>794</v>
      </c>
      <c r="AK509" s="138">
        <v>11172013</v>
      </c>
      <c r="AL509" s="114"/>
      <c r="AM509" s="113"/>
    </row>
    <row r="510" spans="1:39" ht="15">
      <c r="A510" s="109" t="str">
        <f>INDEX('Tabel 3.1'!$C$9:$C$579,MATCH(AK510,'Tabel 3.1'!$IV$9:$IV$579,0))&amp;" - "&amp;INDEX('Tabel 3.1'!$D$9:$D$579,MATCH(AK510,'Tabel 3.1'!$IV$9:$IV$579,0))</f>
        <v>Sydinvest Emerging Markets - Bonds</v>
      </c>
      <c r="B510" s="138">
        <v>201412</v>
      </c>
      <c r="C510" s="138">
        <v>11173</v>
      </c>
      <c r="D510" s="138">
        <v>1</v>
      </c>
      <c r="E510" s="139">
        <v>1580038084.8</v>
      </c>
      <c r="F510" s="139">
        <v>116641212</v>
      </c>
      <c r="G510" s="139">
        <v>62972856</v>
      </c>
      <c r="H510" s="139">
        <v>53668356</v>
      </c>
      <c r="I510" s="139">
        <v>1460411989.2</v>
      </c>
      <c r="J510" s="139">
        <v>0</v>
      </c>
      <c r="K510" s="139">
        <v>1408574758.8</v>
      </c>
      <c r="L510" s="139">
        <v>51837230.4</v>
      </c>
      <c r="M510" s="139">
        <v>0</v>
      </c>
      <c r="N510" s="139">
        <v>0</v>
      </c>
      <c r="O510" s="139">
        <v>0</v>
      </c>
      <c r="P510" s="139">
        <v>0</v>
      </c>
      <c r="Q510" s="139">
        <v>0</v>
      </c>
      <c r="R510" s="139">
        <v>0</v>
      </c>
      <c r="S510" s="139">
        <v>0</v>
      </c>
      <c r="T510" s="139">
        <v>0</v>
      </c>
      <c r="U510" s="139">
        <v>0</v>
      </c>
      <c r="V510" s="139">
        <v>1116540</v>
      </c>
      <c r="W510" s="139">
        <v>0</v>
      </c>
      <c r="X510" s="139">
        <v>1116540</v>
      </c>
      <c r="Y510" s="139">
        <v>0</v>
      </c>
      <c r="Z510" s="139">
        <v>1860900</v>
      </c>
      <c r="AA510" s="139">
        <v>1580038084.8</v>
      </c>
      <c r="AB510" s="139">
        <v>0</v>
      </c>
      <c r="AC510" s="139">
        <v>0</v>
      </c>
      <c r="AD510" s="139">
        <v>0</v>
      </c>
      <c r="AE510" s="139">
        <v>1514437638</v>
      </c>
      <c r="AF510" s="139">
        <v>64997515.2</v>
      </c>
      <c r="AG510" s="139">
        <v>0</v>
      </c>
      <c r="AH510" s="139">
        <v>64997515.2</v>
      </c>
      <c r="AI510" s="139">
        <v>602931.6</v>
      </c>
      <c r="AJ510" s="140" t="s">
        <v>794</v>
      </c>
      <c r="AK510" s="138">
        <v>11173001</v>
      </c>
      <c r="AL510" s="114"/>
      <c r="AM510" s="113"/>
    </row>
    <row r="511" spans="1:39" ht="15">
      <c r="A511" s="109" t="str">
        <f>INDEX('Tabel 3.1'!$C$9:$C$579,MATCH(AK511,'Tabel 3.1'!$IV$9:$IV$579,0))&amp;" - "&amp;INDEX('Tabel 3.1'!$D$9:$D$579,MATCH(AK511,'Tabel 3.1'!$IV$9:$IV$579,0))</f>
        <v>Sydinvest Emerging Markets - Local Currency Bonds</v>
      </c>
      <c r="B511" s="138">
        <v>201412</v>
      </c>
      <c r="C511" s="138">
        <v>11173</v>
      </c>
      <c r="D511" s="138">
        <v>2</v>
      </c>
      <c r="E511" s="139">
        <v>2307880736.4</v>
      </c>
      <c r="F511" s="139">
        <v>185807143.2</v>
      </c>
      <c r="G511" s="139">
        <v>185807143.2</v>
      </c>
      <c r="H511" s="139">
        <v>0</v>
      </c>
      <c r="I511" s="139">
        <v>2089552504.8</v>
      </c>
      <c r="J511" s="139">
        <v>0</v>
      </c>
      <c r="K511" s="139">
        <v>1947781699.2</v>
      </c>
      <c r="L511" s="139">
        <v>141770805.6</v>
      </c>
      <c r="M511" s="139">
        <v>0</v>
      </c>
      <c r="N511" s="139">
        <v>0</v>
      </c>
      <c r="O511" s="139">
        <v>0</v>
      </c>
      <c r="P511" s="139">
        <v>0</v>
      </c>
      <c r="Q511" s="139">
        <v>0</v>
      </c>
      <c r="R511" s="139">
        <v>0</v>
      </c>
      <c r="S511" s="139">
        <v>0</v>
      </c>
      <c r="T511" s="139">
        <v>0</v>
      </c>
      <c r="U511" s="139">
        <v>0</v>
      </c>
      <c r="V511" s="139">
        <v>32126577.6</v>
      </c>
      <c r="W511" s="139">
        <v>0</v>
      </c>
      <c r="X511" s="139">
        <v>32126577.6</v>
      </c>
      <c r="Y511" s="139">
        <v>0</v>
      </c>
      <c r="Z511" s="139">
        <v>394510.8</v>
      </c>
      <c r="AA511" s="139">
        <v>2307880736.4</v>
      </c>
      <c r="AB511" s="139">
        <v>0</v>
      </c>
      <c r="AC511" s="139">
        <v>0</v>
      </c>
      <c r="AD511" s="139">
        <v>0</v>
      </c>
      <c r="AE511" s="139">
        <v>2289651360</v>
      </c>
      <c r="AF511" s="139">
        <v>17961406.8</v>
      </c>
      <c r="AG511" s="139">
        <v>0</v>
      </c>
      <c r="AH511" s="139">
        <v>17961406.8</v>
      </c>
      <c r="AI511" s="139">
        <v>260526</v>
      </c>
      <c r="AJ511" s="140" t="s">
        <v>794</v>
      </c>
      <c r="AK511" s="138">
        <v>11173002</v>
      </c>
      <c r="AL511" s="114"/>
      <c r="AM511" s="113"/>
    </row>
    <row r="512" spans="1:39" ht="15">
      <c r="A512" s="109" t="str">
        <f>INDEX('Tabel 3.1'!$C$9:$C$579,MATCH(AK512,'Tabel 3.1'!$IV$9:$IV$579,0))&amp;" - "&amp;INDEX('Tabel 3.1'!$D$9:$D$579,MATCH(AK512,'Tabel 3.1'!$IV$9:$IV$579,0))</f>
        <v>Strategi Invest - Obligationer</v>
      </c>
      <c r="B512" s="138">
        <v>201412</v>
      </c>
      <c r="C512" s="138">
        <v>11174</v>
      </c>
      <c r="D512" s="138">
        <v>1</v>
      </c>
      <c r="E512" s="139">
        <v>223381000</v>
      </c>
      <c r="F512" s="139">
        <v>1913000</v>
      </c>
      <c r="G512" s="139">
        <v>1913000</v>
      </c>
      <c r="H512" s="139">
        <v>0</v>
      </c>
      <c r="I512" s="139">
        <v>86469000</v>
      </c>
      <c r="J512" s="139">
        <v>86469000</v>
      </c>
      <c r="K512" s="139">
        <v>0</v>
      </c>
      <c r="L512" s="139">
        <v>0</v>
      </c>
      <c r="M512" s="139">
        <v>1000</v>
      </c>
      <c r="N512" s="139">
        <v>0</v>
      </c>
      <c r="O512" s="139">
        <v>0</v>
      </c>
      <c r="P512" s="139">
        <v>1000</v>
      </c>
      <c r="Q512" s="139">
        <v>0</v>
      </c>
      <c r="R512" s="139">
        <v>0</v>
      </c>
      <c r="S512" s="139">
        <v>134997000</v>
      </c>
      <c r="T512" s="139">
        <v>134997000</v>
      </c>
      <c r="U512" s="139">
        <v>0</v>
      </c>
      <c r="V512" s="139">
        <v>0</v>
      </c>
      <c r="W512" s="139">
        <v>0</v>
      </c>
      <c r="X512" s="139">
        <v>0</v>
      </c>
      <c r="Y512" s="139">
        <v>0</v>
      </c>
      <c r="Z512" s="139">
        <v>0</v>
      </c>
      <c r="AA512" s="139">
        <v>223381000</v>
      </c>
      <c r="AB512" s="139">
        <v>0</v>
      </c>
      <c r="AC512" s="139">
        <v>0</v>
      </c>
      <c r="AD512" s="139">
        <v>0</v>
      </c>
      <c r="AE512" s="139">
        <v>223216000</v>
      </c>
      <c r="AF512" s="139">
        <v>0</v>
      </c>
      <c r="AG512" s="139">
        <v>0</v>
      </c>
      <c r="AH512" s="139">
        <v>0</v>
      </c>
      <c r="AI512" s="139">
        <v>165000</v>
      </c>
      <c r="AJ512" s="140" t="s">
        <v>794</v>
      </c>
      <c r="AK512" s="138">
        <v>11174001</v>
      </c>
      <c r="AL512" s="114"/>
      <c r="AM512" s="113"/>
    </row>
    <row r="513" spans="1:39" ht="15">
      <c r="A513" s="109" t="str">
        <f>INDEX('Tabel 3.1'!$C$9:$C$579,MATCH(AK513,'Tabel 3.1'!$IV$9:$IV$579,0))&amp;" - "&amp;INDEX('Tabel 3.1'!$D$9:$D$579,MATCH(AK513,'Tabel 3.1'!$IV$9:$IV$579,0))</f>
        <v>Strategi Invest - Aktier</v>
      </c>
      <c r="B513" s="138">
        <v>201412</v>
      </c>
      <c r="C513" s="138">
        <v>11174</v>
      </c>
      <c r="D513" s="138">
        <v>2</v>
      </c>
      <c r="E513" s="139">
        <v>198164000</v>
      </c>
      <c r="F513" s="139">
        <v>3094000</v>
      </c>
      <c r="G513" s="139">
        <v>3094000</v>
      </c>
      <c r="H513" s="139">
        <v>0</v>
      </c>
      <c r="I513" s="139">
        <v>0</v>
      </c>
      <c r="J513" s="139">
        <v>0</v>
      </c>
      <c r="K513" s="139">
        <v>0</v>
      </c>
      <c r="L513" s="139">
        <v>0</v>
      </c>
      <c r="M513" s="139">
        <v>1000</v>
      </c>
      <c r="N513" s="139">
        <v>0</v>
      </c>
      <c r="O513" s="139">
        <v>0</v>
      </c>
      <c r="P513" s="139">
        <v>1000</v>
      </c>
      <c r="Q513" s="139">
        <v>0</v>
      </c>
      <c r="R513" s="139">
        <v>0</v>
      </c>
      <c r="S513" s="139">
        <v>195069000</v>
      </c>
      <c r="T513" s="139">
        <v>180348000</v>
      </c>
      <c r="U513" s="139">
        <v>14721000</v>
      </c>
      <c r="V513" s="139">
        <v>0</v>
      </c>
      <c r="W513" s="139">
        <v>0</v>
      </c>
      <c r="X513" s="139">
        <v>0</v>
      </c>
      <c r="Y513" s="139">
        <v>0</v>
      </c>
      <c r="Z513" s="139">
        <v>0</v>
      </c>
      <c r="AA513" s="139">
        <v>198164000</v>
      </c>
      <c r="AB513" s="139">
        <v>0</v>
      </c>
      <c r="AC513" s="139">
        <v>0</v>
      </c>
      <c r="AD513" s="139">
        <v>0</v>
      </c>
      <c r="AE513" s="139">
        <v>195704000</v>
      </c>
      <c r="AF513" s="139">
        <v>0</v>
      </c>
      <c r="AG513" s="139">
        <v>0</v>
      </c>
      <c r="AH513" s="139">
        <v>0</v>
      </c>
      <c r="AI513" s="139">
        <v>2460000</v>
      </c>
      <c r="AJ513" s="140" t="s">
        <v>794</v>
      </c>
      <c r="AK513" s="138">
        <v>11174002</v>
      </c>
      <c r="AL513" s="114"/>
      <c r="AM513" s="113"/>
    </row>
    <row r="514" spans="1:39" ht="15">
      <c r="A514" s="109" t="str">
        <f>INDEX('Tabel 3.1'!$C$9:$C$579,MATCH(AK514,'Tabel 3.1'!$IV$9:$IV$579,0))&amp;" - "&amp;INDEX('Tabel 3.1'!$D$9:$D$579,MATCH(AK514,'Tabel 3.1'!$IV$9:$IV$579,0))</f>
        <v>Finansco - Dynamisk Aktivaallokering</v>
      </c>
      <c r="B514" s="138">
        <v>201412</v>
      </c>
      <c r="C514" s="138">
        <v>11176</v>
      </c>
      <c r="D514" s="138">
        <v>1</v>
      </c>
      <c r="E514" s="139">
        <v>270239898</v>
      </c>
      <c r="F514" s="139">
        <v>7882772.4</v>
      </c>
      <c r="G514" s="139">
        <v>7882772.4</v>
      </c>
      <c r="H514" s="139">
        <v>0</v>
      </c>
      <c r="I514" s="139">
        <v>0</v>
      </c>
      <c r="J514" s="139">
        <v>0</v>
      </c>
      <c r="K514" s="139">
        <v>0</v>
      </c>
      <c r="L514" s="139">
        <v>0</v>
      </c>
      <c r="M514" s="139">
        <v>0</v>
      </c>
      <c r="N514" s="139">
        <v>0</v>
      </c>
      <c r="O514" s="139">
        <v>0</v>
      </c>
      <c r="P514" s="139">
        <v>0</v>
      </c>
      <c r="Q514" s="139">
        <v>0</v>
      </c>
      <c r="R514" s="139">
        <v>0</v>
      </c>
      <c r="S514" s="139">
        <v>261984945.6</v>
      </c>
      <c r="T514" s="139">
        <v>229314985.2</v>
      </c>
      <c r="U514" s="139">
        <v>32669960.4</v>
      </c>
      <c r="V514" s="139">
        <v>0</v>
      </c>
      <c r="W514" s="139">
        <v>0</v>
      </c>
      <c r="X514" s="139">
        <v>0</v>
      </c>
      <c r="Y514" s="139">
        <v>0</v>
      </c>
      <c r="Z514" s="139">
        <v>379623.6</v>
      </c>
      <c r="AA514" s="139">
        <v>270239898</v>
      </c>
      <c r="AB514" s="139">
        <v>0</v>
      </c>
      <c r="AC514" s="139">
        <v>0</v>
      </c>
      <c r="AD514" s="139">
        <v>0</v>
      </c>
      <c r="AE514" s="139">
        <v>269145688.8</v>
      </c>
      <c r="AF514" s="139">
        <v>0</v>
      </c>
      <c r="AG514" s="139">
        <v>0</v>
      </c>
      <c r="AH514" s="139">
        <v>0</v>
      </c>
      <c r="AI514" s="139">
        <v>1101652.8</v>
      </c>
      <c r="AJ514" s="140" t="s">
        <v>794</v>
      </c>
      <c r="AK514" s="138">
        <v>11176001</v>
      </c>
      <c r="AL514" s="114"/>
      <c r="AM514" s="113"/>
    </row>
    <row r="515" spans="1:39" ht="15">
      <c r="A515" s="109" t="str">
        <f>INDEX('Tabel 3.1'!$C$9:$C$579,MATCH(AK515,'Tabel 3.1'!$IV$9:$IV$579,0))&amp;" - "&amp;INDEX('Tabel 3.1'!$D$9:$D$579,MATCH(AK515,'Tabel 3.1'!$IV$9:$IV$579,0))</f>
        <v>Wealth Invest - SEB Global Emerging Market Equities (Earnest) AKL</v>
      </c>
      <c r="B515" s="138">
        <v>201412</v>
      </c>
      <c r="C515" s="138">
        <v>11177</v>
      </c>
      <c r="D515" s="138">
        <v>1</v>
      </c>
      <c r="E515" s="139">
        <v>71515000</v>
      </c>
      <c r="F515" s="139">
        <v>1886000</v>
      </c>
      <c r="G515" s="139">
        <v>1886000</v>
      </c>
      <c r="H515" s="139">
        <v>0</v>
      </c>
      <c r="I515" s="139">
        <v>0</v>
      </c>
      <c r="J515" s="139">
        <v>0</v>
      </c>
      <c r="K515" s="139">
        <v>0</v>
      </c>
      <c r="L515" s="139">
        <v>0</v>
      </c>
      <c r="M515" s="139">
        <v>69556000</v>
      </c>
      <c r="N515" s="139">
        <v>0</v>
      </c>
      <c r="O515" s="139">
        <v>69555000</v>
      </c>
      <c r="P515" s="139">
        <v>2000</v>
      </c>
      <c r="Q515" s="139">
        <v>0</v>
      </c>
      <c r="R515" s="139">
        <v>0</v>
      </c>
      <c r="S515" s="139">
        <v>0</v>
      </c>
      <c r="T515" s="139">
        <v>0</v>
      </c>
      <c r="U515" s="139">
        <v>0</v>
      </c>
      <c r="V515" s="139">
        <v>0</v>
      </c>
      <c r="W515" s="139">
        <v>0</v>
      </c>
      <c r="X515" s="139">
        <v>0</v>
      </c>
      <c r="Y515" s="139"/>
      <c r="Z515" s="139">
        <v>72000</v>
      </c>
      <c r="AA515" s="139">
        <v>71515000</v>
      </c>
      <c r="AB515" s="139">
        <v>0</v>
      </c>
      <c r="AC515" s="139">
        <v>0</v>
      </c>
      <c r="AD515" s="139">
        <v>0</v>
      </c>
      <c r="AE515" s="139">
        <v>71502000</v>
      </c>
      <c r="AF515" s="139">
        <v>0</v>
      </c>
      <c r="AG515" s="139">
        <v>0</v>
      </c>
      <c r="AH515" s="139">
        <v>0</v>
      </c>
      <c r="AI515" s="139">
        <v>13000</v>
      </c>
      <c r="AJ515" s="140" t="s">
        <v>794</v>
      </c>
      <c r="AK515" s="138">
        <v>11177001</v>
      </c>
      <c r="AL515" s="114"/>
      <c r="AM515" s="113"/>
    </row>
    <row r="516" spans="1:39" ht="15">
      <c r="A516" s="109" t="str">
        <f>INDEX('Tabel 3.1'!$C$9:$C$579,MATCH(AK516,'Tabel 3.1'!$IV$9:$IV$579,0))&amp;" - "&amp;INDEX('Tabel 3.1'!$D$9:$D$579,MATCH(AK516,'Tabel 3.1'!$IV$9:$IV$579,0))</f>
        <v>Wealth Invest - SEB Emerging Market FX Basket AKL</v>
      </c>
      <c r="B516" s="138">
        <v>201412</v>
      </c>
      <c r="C516" s="138">
        <v>11177</v>
      </c>
      <c r="D516" s="138">
        <v>2</v>
      </c>
      <c r="E516" s="139">
        <v>506392000</v>
      </c>
      <c r="F516" s="139">
        <v>10685000</v>
      </c>
      <c r="G516" s="139">
        <v>10685000</v>
      </c>
      <c r="H516" s="139">
        <v>0</v>
      </c>
      <c r="I516" s="139">
        <v>288075000</v>
      </c>
      <c r="J516" s="139">
        <v>235171000</v>
      </c>
      <c r="K516" s="139">
        <v>52903000</v>
      </c>
      <c r="L516" s="139">
        <v>0</v>
      </c>
      <c r="M516" s="139">
        <v>0</v>
      </c>
      <c r="N516" s="139">
        <v>0</v>
      </c>
      <c r="O516" s="139">
        <v>0</v>
      </c>
      <c r="P516" s="139">
        <v>0</v>
      </c>
      <c r="Q516" s="139">
        <v>0</v>
      </c>
      <c r="R516" s="139">
        <v>0</v>
      </c>
      <c r="S516" s="139">
        <v>0</v>
      </c>
      <c r="T516" s="139">
        <v>0</v>
      </c>
      <c r="U516" s="139">
        <v>0</v>
      </c>
      <c r="V516" s="139">
        <v>10906000</v>
      </c>
      <c r="W516" s="139">
        <v>0</v>
      </c>
      <c r="X516" s="139">
        <v>10906000</v>
      </c>
      <c r="Y516" s="139"/>
      <c r="Z516" s="139">
        <v>196727000</v>
      </c>
      <c r="AA516" s="139">
        <v>506392000</v>
      </c>
      <c r="AB516" s="139">
        <v>0</v>
      </c>
      <c r="AC516" s="139">
        <v>0</v>
      </c>
      <c r="AD516" s="139">
        <v>0</v>
      </c>
      <c r="AE516" s="139">
        <v>242282000</v>
      </c>
      <c r="AF516" s="139">
        <v>13882000</v>
      </c>
      <c r="AG516" s="139">
        <v>0</v>
      </c>
      <c r="AH516" s="139">
        <v>13882000</v>
      </c>
      <c r="AI516" s="139">
        <v>250229000</v>
      </c>
      <c r="AJ516" s="140" t="s">
        <v>794</v>
      </c>
      <c r="AK516" s="138">
        <v>11177002</v>
      </c>
      <c r="AL516" s="114"/>
      <c r="AM516" s="113"/>
    </row>
    <row r="517" spans="1:39" ht="15">
      <c r="A517" s="109" t="str">
        <f>INDEX('Tabel 3.1'!$C$9:$C$579,MATCH(AK517,'Tabel 3.1'!$IV$9:$IV$579,0))&amp;" - "&amp;INDEX('Tabel 3.1'!$D$9:$D$579,MATCH(AK517,'Tabel 3.1'!$IV$9:$IV$579,0))</f>
        <v>Wealth Invest - Sirius Balance</v>
      </c>
      <c r="B517" s="138">
        <v>201412</v>
      </c>
      <c r="C517" s="138">
        <v>11177</v>
      </c>
      <c r="D517" s="138">
        <v>3</v>
      </c>
      <c r="E517" s="139">
        <v>297982000</v>
      </c>
      <c r="F517" s="139">
        <v>1100000</v>
      </c>
      <c r="G517" s="139">
        <v>1100000</v>
      </c>
      <c r="H517" s="139">
        <v>0</v>
      </c>
      <c r="I517" s="139">
        <v>138790000</v>
      </c>
      <c r="J517" s="139">
        <v>25499000</v>
      </c>
      <c r="K517" s="139">
        <v>113291000</v>
      </c>
      <c r="L517" s="139">
        <v>0</v>
      </c>
      <c r="M517" s="139">
        <v>158077000</v>
      </c>
      <c r="N517" s="139">
        <v>32687000</v>
      </c>
      <c r="O517" s="139">
        <v>125390000</v>
      </c>
      <c r="P517" s="139">
        <v>0</v>
      </c>
      <c r="Q517" s="139">
        <v>0</v>
      </c>
      <c r="R517" s="139">
        <v>0</v>
      </c>
      <c r="S517" s="139">
        <v>0</v>
      </c>
      <c r="T517" s="139">
        <v>0</v>
      </c>
      <c r="U517" s="139">
        <v>0</v>
      </c>
      <c r="V517" s="139">
        <v>0</v>
      </c>
      <c r="W517" s="139">
        <v>0</v>
      </c>
      <c r="X517" s="139">
        <v>0</v>
      </c>
      <c r="Y517" s="139"/>
      <c r="Z517" s="139">
        <v>15000</v>
      </c>
      <c r="AA517" s="139">
        <v>297982000</v>
      </c>
      <c r="AB517" s="139">
        <v>0</v>
      </c>
      <c r="AC517" s="139">
        <v>0</v>
      </c>
      <c r="AD517" s="139">
        <v>0</v>
      </c>
      <c r="AE517" s="139">
        <v>297969000</v>
      </c>
      <c r="AF517" s="139">
        <v>0</v>
      </c>
      <c r="AG517" s="139">
        <v>0</v>
      </c>
      <c r="AH517" s="139">
        <v>0</v>
      </c>
      <c r="AI517" s="139">
        <v>13000</v>
      </c>
      <c r="AJ517" s="140" t="s">
        <v>794</v>
      </c>
      <c r="AK517" s="138">
        <v>11177003</v>
      </c>
      <c r="AL517" s="114"/>
      <c r="AM517" s="113"/>
    </row>
    <row r="518" spans="1:39" ht="15">
      <c r="A518" s="109" t="str">
        <f>INDEX('Tabel 3.1'!$C$9:$C$579,MATCH(AK518,'Tabel 3.1'!$IV$9:$IV$579,0))&amp;" - "&amp;INDEX('Tabel 3.1'!$D$9:$D$579,MATCH(AK518,'Tabel 3.1'!$IV$9:$IV$579,0))</f>
        <v>Wealth Invest - SK Invest Far East Equities</v>
      </c>
      <c r="B518" s="138">
        <v>201412</v>
      </c>
      <c r="C518" s="138">
        <v>11177</v>
      </c>
      <c r="D518" s="138">
        <v>4</v>
      </c>
      <c r="E518" s="139">
        <v>1113431000</v>
      </c>
      <c r="F518" s="139">
        <v>73788000</v>
      </c>
      <c r="G518" s="139">
        <v>73788000</v>
      </c>
      <c r="H518" s="139">
        <v>0</v>
      </c>
      <c r="I518" s="139">
        <v>0</v>
      </c>
      <c r="J518" s="139">
        <v>0</v>
      </c>
      <c r="K518" s="139">
        <v>0</v>
      </c>
      <c r="L518" s="139">
        <v>0</v>
      </c>
      <c r="M518" s="139">
        <v>1031741000</v>
      </c>
      <c r="N518" s="139">
        <v>8048000</v>
      </c>
      <c r="O518" s="139">
        <v>1023693000</v>
      </c>
      <c r="P518" s="139">
        <v>0</v>
      </c>
      <c r="Q518" s="139">
        <v>0</v>
      </c>
      <c r="R518" s="139">
        <v>0</v>
      </c>
      <c r="S518" s="139">
        <v>0</v>
      </c>
      <c r="T518" s="139">
        <v>0</v>
      </c>
      <c r="U518" s="139">
        <v>0</v>
      </c>
      <c r="V518" s="139">
        <v>0</v>
      </c>
      <c r="W518" s="139">
        <v>0</v>
      </c>
      <c r="X518" s="139">
        <v>0</v>
      </c>
      <c r="Y518" s="139"/>
      <c r="Z518" s="139">
        <v>7902000</v>
      </c>
      <c r="AA518" s="139">
        <v>1113431000</v>
      </c>
      <c r="AB518" s="139">
        <v>0</v>
      </c>
      <c r="AC518" s="139">
        <v>0</v>
      </c>
      <c r="AD518" s="139">
        <v>0</v>
      </c>
      <c r="AE518" s="139">
        <v>1103649000</v>
      </c>
      <c r="AF518" s="139">
        <v>0</v>
      </c>
      <c r="AG518" s="139">
        <v>0</v>
      </c>
      <c r="AH518" s="139">
        <v>0</v>
      </c>
      <c r="AI518" s="139">
        <v>9782000</v>
      </c>
      <c r="AJ518" s="140" t="s">
        <v>794</v>
      </c>
      <c r="AK518" s="138">
        <v>11177004</v>
      </c>
      <c r="AL518" s="114"/>
      <c r="AM518" s="113"/>
    </row>
    <row r="519" spans="1:39" ht="15">
      <c r="A519" s="109" t="str">
        <f>INDEX('Tabel 3.1'!$C$9:$C$579,MATCH(AK519,'Tabel 3.1'!$IV$9:$IV$579,0))&amp;" - "&amp;INDEX('Tabel 3.1'!$D$9:$D$579,MATCH(AK519,'Tabel 3.1'!$IV$9:$IV$579,0))</f>
        <v>Wealth Invest - Kopenhagen Fur</v>
      </c>
      <c r="B519" s="138">
        <v>201412</v>
      </c>
      <c r="C519" s="138">
        <v>11177</v>
      </c>
      <c r="D519" s="138">
        <v>5</v>
      </c>
      <c r="E519" s="139">
        <v>174500000</v>
      </c>
      <c r="F519" s="139">
        <v>985000</v>
      </c>
      <c r="G519" s="139">
        <v>985000</v>
      </c>
      <c r="H519" s="139">
        <v>0</v>
      </c>
      <c r="I519" s="139">
        <v>125212000</v>
      </c>
      <c r="J519" s="139">
        <v>125212000</v>
      </c>
      <c r="K519" s="139">
        <v>0</v>
      </c>
      <c r="L519" s="139">
        <v>0</v>
      </c>
      <c r="M519" s="139">
        <v>0</v>
      </c>
      <c r="N519" s="139">
        <v>0</v>
      </c>
      <c r="O519" s="139">
        <v>0</v>
      </c>
      <c r="P519" s="139">
        <v>0</v>
      </c>
      <c r="Q519" s="139">
        <v>0</v>
      </c>
      <c r="R519" s="139">
        <v>0</v>
      </c>
      <c r="S519" s="139">
        <v>48304000</v>
      </c>
      <c r="T519" s="139">
        <v>40035000</v>
      </c>
      <c r="U519" s="139">
        <v>8269000</v>
      </c>
      <c r="V519" s="139">
        <v>0</v>
      </c>
      <c r="W519" s="139">
        <v>0</v>
      </c>
      <c r="X519" s="139">
        <v>0</v>
      </c>
      <c r="Y519" s="139"/>
      <c r="Z519" s="139">
        <v>0</v>
      </c>
      <c r="AA519" s="139">
        <v>174500000</v>
      </c>
      <c r="AB519" s="139">
        <v>0</v>
      </c>
      <c r="AC519" s="139">
        <v>0</v>
      </c>
      <c r="AD519" s="139">
        <v>0</v>
      </c>
      <c r="AE519" s="139">
        <v>174487000</v>
      </c>
      <c r="AF519" s="139">
        <v>0</v>
      </c>
      <c r="AG519" s="139">
        <v>0</v>
      </c>
      <c r="AH519" s="139">
        <v>0</v>
      </c>
      <c r="AI519" s="139">
        <v>13000</v>
      </c>
      <c r="AJ519" s="140" t="s">
        <v>794</v>
      </c>
      <c r="AK519" s="138">
        <v>11177005</v>
      </c>
      <c r="AL519" s="114"/>
      <c r="AM519" s="113"/>
    </row>
    <row r="520" spans="1:39" ht="15">
      <c r="A520" s="109" t="str">
        <f>INDEX('Tabel 3.1'!$C$9:$C$579,MATCH(AK520,'Tabel 3.1'!$IV$9:$IV$579,0))&amp;" - "&amp;INDEX('Tabel 3.1'!$D$9:$D$579,MATCH(AK520,'Tabel 3.1'!$IV$9:$IV$579,0))</f>
        <v>Wealth Invest - Globalt aktieindeks AKL</v>
      </c>
      <c r="B520" s="138">
        <v>201412</v>
      </c>
      <c r="C520" s="138">
        <v>11177</v>
      </c>
      <c r="D520" s="138">
        <v>6</v>
      </c>
      <c r="E520" s="139">
        <v>662497000</v>
      </c>
      <c r="F520" s="139">
        <v>2034000</v>
      </c>
      <c r="G520" s="139">
        <v>2034000</v>
      </c>
      <c r="H520" s="139">
        <v>0</v>
      </c>
      <c r="I520" s="139">
        <v>84000</v>
      </c>
      <c r="J520" s="139">
        <v>0</v>
      </c>
      <c r="K520" s="139">
        <v>0</v>
      </c>
      <c r="L520" s="139">
        <v>84000</v>
      </c>
      <c r="M520" s="139">
        <v>0</v>
      </c>
      <c r="N520" s="139">
        <v>0</v>
      </c>
      <c r="O520" s="139">
        <v>0</v>
      </c>
      <c r="P520" s="139">
        <v>0</v>
      </c>
      <c r="Q520" s="139">
        <v>0</v>
      </c>
      <c r="R520" s="139">
        <v>0</v>
      </c>
      <c r="S520" s="139">
        <v>0</v>
      </c>
      <c r="T520" s="139">
        <v>0</v>
      </c>
      <c r="U520" s="139">
        <v>0</v>
      </c>
      <c r="V520" s="139">
        <v>660379000</v>
      </c>
      <c r="W520" s="139">
        <v>0</v>
      </c>
      <c r="X520" s="139">
        <v>660379000</v>
      </c>
      <c r="Y520" s="139"/>
      <c r="Z520" s="139">
        <v>0</v>
      </c>
      <c r="AA520" s="139">
        <v>662497000</v>
      </c>
      <c r="AB520" s="139">
        <v>0</v>
      </c>
      <c r="AC520" s="139">
        <v>0</v>
      </c>
      <c r="AD520" s="139">
        <v>0</v>
      </c>
      <c r="AE520" s="139">
        <v>662485000</v>
      </c>
      <c r="AF520" s="139">
        <v>0</v>
      </c>
      <c r="AG520" s="139">
        <v>0</v>
      </c>
      <c r="AH520" s="139">
        <v>0</v>
      </c>
      <c r="AI520" s="139">
        <v>13000</v>
      </c>
      <c r="AJ520" s="140" t="s">
        <v>794</v>
      </c>
      <c r="AK520" s="138">
        <v>11177006</v>
      </c>
      <c r="AL520" s="114"/>
      <c r="AM520" s="113"/>
    </row>
    <row r="521" spans="1:39" ht="15">
      <c r="A521" s="109" t="str">
        <f>INDEX('Tabel 3.1'!$C$9:$C$579,MATCH(AK521,'Tabel 3.1'!$IV$9:$IV$579,0))&amp;" - "&amp;INDEX('Tabel 3.1'!$D$9:$D$579,MATCH(AK521,'Tabel 3.1'!$IV$9:$IV$579,0))</f>
        <v>Wealth Invest - Korte Obligationer AKL</v>
      </c>
      <c r="B521" s="138">
        <v>201412</v>
      </c>
      <c r="C521" s="138">
        <v>11177</v>
      </c>
      <c r="D521" s="138">
        <v>7</v>
      </c>
      <c r="E521" s="139">
        <v>35695000</v>
      </c>
      <c r="F521" s="139">
        <v>514000</v>
      </c>
      <c r="G521" s="139">
        <v>514000</v>
      </c>
      <c r="H521" s="139">
        <v>0</v>
      </c>
      <c r="I521" s="139">
        <v>35182000</v>
      </c>
      <c r="J521" s="139">
        <v>33039000</v>
      </c>
      <c r="K521" s="139">
        <v>2142000</v>
      </c>
      <c r="L521" s="139">
        <v>0</v>
      </c>
      <c r="M521" s="139">
        <v>0</v>
      </c>
      <c r="N521" s="139">
        <v>0</v>
      </c>
      <c r="O521" s="139">
        <v>0</v>
      </c>
      <c r="P521" s="139">
        <v>0</v>
      </c>
      <c r="Q521" s="139">
        <v>0</v>
      </c>
      <c r="R521" s="139">
        <v>0</v>
      </c>
      <c r="S521" s="139">
        <v>0</v>
      </c>
      <c r="T521" s="139">
        <v>0</v>
      </c>
      <c r="U521" s="139">
        <v>0</v>
      </c>
      <c r="V521" s="139">
        <v>0</v>
      </c>
      <c r="W521" s="139">
        <v>0</v>
      </c>
      <c r="X521" s="139">
        <v>0</v>
      </c>
      <c r="Y521" s="139"/>
      <c r="Z521" s="139">
        <v>0</v>
      </c>
      <c r="AA521" s="139">
        <v>35695000</v>
      </c>
      <c r="AB521" s="139">
        <v>0</v>
      </c>
      <c r="AC521" s="139">
        <v>0</v>
      </c>
      <c r="AD521" s="139">
        <v>0</v>
      </c>
      <c r="AE521" s="139">
        <v>35689000</v>
      </c>
      <c r="AF521" s="139">
        <v>0</v>
      </c>
      <c r="AG521" s="139">
        <v>0</v>
      </c>
      <c r="AH521" s="139">
        <v>0</v>
      </c>
      <c r="AI521" s="139">
        <v>6000</v>
      </c>
      <c r="AJ521" s="140" t="s">
        <v>794</v>
      </c>
      <c r="AK521" s="138">
        <v>11177007</v>
      </c>
      <c r="AL521" s="114"/>
      <c r="AM521" s="113"/>
    </row>
    <row r="522" spans="1:39" ht="15">
      <c r="A522" s="109" t="str">
        <f>INDEX('Tabel 3.1'!$C$9:$C$579,MATCH(AK522,'Tabel 3.1'!$IV$9:$IV$579,0))&amp;" - "&amp;INDEX('Tabel 3.1'!$D$9:$D$579,MATCH(AK522,'Tabel 3.1'!$IV$9:$IV$579,0))</f>
        <v>Wealth Invest - Obligationer AKL</v>
      </c>
      <c r="B522" s="138">
        <v>201412</v>
      </c>
      <c r="C522" s="138">
        <v>11177</v>
      </c>
      <c r="D522" s="138">
        <v>8</v>
      </c>
      <c r="E522" s="139">
        <v>579022000</v>
      </c>
      <c r="F522" s="139">
        <v>9233000</v>
      </c>
      <c r="G522" s="139">
        <v>9233000</v>
      </c>
      <c r="H522" s="139">
        <v>0</v>
      </c>
      <c r="I522" s="139">
        <v>569789000</v>
      </c>
      <c r="J522" s="139">
        <v>565643000</v>
      </c>
      <c r="K522" s="139">
        <v>4146000</v>
      </c>
      <c r="L522" s="139">
        <v>0</v>
      </c>
      <c r="M522" s="139">
        <v>0</v>
      </c>
      <c r="N522" s="139">
        <v>0</v>
      </c>
      <c r="O522" s="139">
        <v>0</v>
      </c>
      <c r="P522" s="139">
        <v>0</v>
      </c>
      <c r="Q522" s="139">
        <v>0</v>
      </c>
      <c r="R522" s="139">
        <v>0</v>
      </c>
      <c r="S522" s="139">
        <v>0</v>
      </c>
      <c r="T522" s="139">
        <v>0</v>
      </c>
      <c r="U522" s="139">
        <v>0</v>
      </c>
      <c r="V522" s="139">
        <v>0</v>
      </c>
      <c r="W522" s="139">
        <v>0</v>
      </c>
      <c r="X522" s="139">
        <v>0</v>
      </c>
      <c r="Y522" s="139"/>
      <c r="Z522" s="139">
        <v>0</v>
      </c>
      <c r="AA522" s="139">
        <v>579022000</v>
      </c>
      <c r="AB522" s="139">
        <v>0</v>
      </c>
      <c r="AC522" s="139">
        <v>0</v>
      </c>
      <c r="AD522" s="139">
        <v>0</v>
      </c>
      <c r="AE522" s="139">
        <v>579015000</v>
      </c>
      <c r="AF522" s="139">
        <v>0</v>
      </c>
      <c r="AG522" s="139">
        <v>0</v>
      </c>
      <c r="AH522" s="139">
        <v>0</v>
      </c>
      <c r="AI522" s="139">
        <v>6000</v>
      </c>
      <c r="AJ522" s="140" t="s">
        <v>794</v>
      </c>
      <c r="AK522" s="138">
        <v>11177008</v>
      </c>
      <c r="AL522" s="114"/>
      <c r="AM522" s="113"/>
    </row>
    <row r="523" spans="1:39" ht="15">
      <c r="A523" s="109" t="str">
        <f>INDEX('Tabel 3.1'!$C$9:$C$579,MATCH(AK523,'Tabel 3.1'!$IV$9:$IV$579,0))&amp;" - "&amp;INDEX('Tabel 3.1'!$D$9:$D$579,MATCH(AK523,'Tabel 3.1'!$IV$9:$IV$579,0))</f>
        <v>Wealth Invest - Secure Globale Obligationer</v>
      </c>
      <c r="B523" s="138">
        <v>201412</v>
      </c>
      <c r="C523" s="138">
        <v>11177</v>
      </c>
      <c r="D523" s="138">
        <v>9</v>
      </c>
      <c r="E523" s="139">
        <v>59110000</v>
      </c>
      <c r="F523" s="139">
        <v>3650000</v>
      </c>
      <c r="G523" s="139">
        <v>3650000</v>
      </c>
      <c r="H523" s="139">
        <v>0</v>
      </c>
      <c r="I523" s="139">
        <v>49827000</v>
      </c>
      <c r="J523" s="139">
        <v>17420000</v>
      </c>
      <c r="K523" s="139">
        <v>32407000</v>
      </c>
      <c r="L523" s="139">
        <v>0</v>
      </c>
      <c r="M523" s="139">
        <v>0</v>
      </c>
      <c r="N523" s="139">
        <v>0</v>
      </c>
      <c r="O523" s="139">
        <v>0</v>
      </c>
      <c r="P523" s="139">
        <v>0</v>
      </c>
      <c r="Q523" s="139">
        <v>0</v>
      </c>
      <c r="R523" s="139">
        <v>0</v>
      </c>
      <c r="S523" s="139">
        <v>5504000</v>
      </c>
      <c r="T523" s="139">
        <v>0</v>
      </c>
      <c r="U523" s="139">
        <v>5504000</v>
      </c>
      <c r="V523" s="139">
        <v>0</v>
      </c>
      <c r="W523" s="139">
        <v>0</v>
      </c>
      <c r="X523" s="139">
        <v>0</v>
      </c>
      <c r="Y523" s="139"/>
      <c r="Z523" s="139">
        <v>129000</v>
      </c>
      <c r="AA523" s="139">
        <v>59110000</v>
      </c>
      <c r="AB523" s="139">
        <v>0</v>
      </c>
      <c r="AC523" s="139">
        <v>0</v>
      </c>
      <c r="AD523" s="139">
        <v>0</v>
      </c>
      <c r="AE523" s="139">
        <v>59106000</v>
      </c>
      <c r="AF523" s="139">
        <v>0</v>
      </c>
      <c r="AG523" s="139">
        <v>0</v>
      </c>
      <c r="AH523" s="139">
        <v>0</v>
      </c>
      <c r="AI523" s="139">
        <v>4000</v>
      </c>
      <c r="AJ523" s="140" t="s">
        <v>794</v>
      </c>
      <c r="AK523" s="138">
        <v>11177009</v>
      </c>
      <c r="AL523" s="114"/>
      <c r="AM523" s="113"/>
    </row>
    <row r="524" spans="1:39" ht="15">
      <c r="A524" s="109" t="str">
        <f>INDEX('Tabel 3.1'!$C$9:$C$579,MATCH(AK524,'Tabel 3.1'!$IV$9:$IV$579,0))&amp;" - "&amp;INDEX('Tabel 3.1'!$D$9:$D$579,MATCH(AK524,'Tabel 3.1'!$IV$9:$IV$579,0))</f>
        <v>Wealth Invest - Secure Globale Aktier</v>
      </c>
      <c r="B524" s="138">
        <v>201412</v>
      </c>
      <c r="C524" s="138">
        <v>11177</v>
      </c>
      <c r="D524" s="138">
        <v>10</v>
      </c>
      <c r="E524" s="139">
        <v>76775000</v>
      </c>
      <c r="F524" s="139">
        <v>2520000</v>
      </c>
      <c r="G524" s="139">
        <v>2520000</v>
      </c>
      <c r="H524" s="139">
        <v>0</v>
      </c>
      <c r="I524" s="139">
        <v>0</v>
      </c>
      <c r="J524" s="139">
        <v>0</v>
      </c>
      <c r="K524" s="139">
        <v>0</v>
      </c>
      <c r="L524" s="139">
        <v>0</v>
      </c>
      <c r="M524" s="139">
        <v>67809000</v>
      </c>
      <c r="N524" s="139">
        <v>14533000</v>
      </c>
      <c r="O524" s="139">
        <v>53277000</v>
      </c>
      <c r="P524" s="139">
        <v>0</v>
      </c>
      <c r="Q524" s="139">
        <v>0</v>
      </c>
      <c r="R524" s="139">
        <v>0</v>
      </c>
      <c r="S524" s="139">
        <v>6351000</v>
      </c>
      <c r="T524" s="139">
        <v>0</v>
      </c>
      <c r="U524" s="139">
        <v>6351000</v>
      </c>
      <c r="V524" s="139">
        <v>0</v>
      </c>
      <c r="W524" s="139">
        <v>0</v>
      </c>
      <c r="X524" s="139">
        <v>0</v>
      </c>
      <c r="Y524" s="139"/>
      <c r="Z524" s="139">
        <v>94000</v>
      </c>
      <c r="AA524" s="139">
        <v>76775000</v>
      </c>
      <c r="AB524" s="139">
        <v>0</v>
      </c>
      <c r="AC524" s="139">
        <v>0</v>
      </c>
      <c r="AD524" s="139">
        <v>0</v>
      </c>
      <c r="AE524" s="139">
        <v>76242000</v>
      </c>
      <c r="AF524" s="139">
        <v>0</v>
      </c>
      <c r="AG524" s="139">
        <v>0</v>
      </c>
      <c r="AH524" s="139">
        <v>0</v>
      </c>
      <c r="AI524" s="139">
        <v>533000</v>
      </c>
      <c r="AJ524" s="140" t="s">
        <v>794</v>
      </c>
      <c r="AK524" s="138">
        <v>11177010</v>
      </c>
      <c r="AL524" s="114"/>
      <c r="AM524" s="113"/>
    </row>
    <row r="525" spans="1:39" ht="15">
      <c r="A525" s="109" t="str">
        <f>INDEX('Tabel 3.1'!$C$9:$C$579,MATCH(AK525,'Tabel 3.1'!$IV$9:$IV$579,0))&amp;" - "&amp;INDEX('Tabel 3.1'!$D$9:$D$579,MATCH(AK525,'Tabel 3.1'!$IV$9:$IV$579,0))</f>
        <v>Wealth Invest - Saxo Global Equities</v>
      </c>
      <c r="B525" s="138">
        <v>201412</v>
      </c>
      <c r="C525" s="138">
        <v>11177</v>
      </c>
      <c r="D525" s="138">
        <v>11</v>
      </c>
      <c r="E525" s="139">
        <v>73769000</v>
      </c>
      <c r="F525" s="139">
        <v>50000</v>
      </c>
      <c r="G525" s="139">
        <v>50000</v>
      </c>
      <c r="H525" s="139">
        <v>0</v>
      </c>
      <c r="I525" s="139">
        <v>0</v>
      </c>
      <c r="J525" s="139">
        <v>0</v>
      </c>
      <c r="K525" s="139">
        <v>0</v>
      </c>
      <c r="L525" s="139">
        <v>0</v>
      </c>
      <c r="M525" s="139">
        <v>66869000</v>
      </c>
      <c r="N525" s="139">
        <v>12320000</v>
      </c>
      <c r="O525" s="139">
        <v>54549000</v>
      </c>
      <c r="P525" s="139">
        <v>0</v>
      </c>
      <c r="Q525" s="139">
        <v>0</v>
      </c>
      <c r="R525" s="139">
        <v>0</v>
      </c>
      <c r="S525" s="139">
        <v>6850000</v>
      </c>
      <c r="T525" s="139">
        <v>6850000</v>
      </c>
      <c r="U525" s="139">
        <v>0</v>
      </c>
      <c r="V525" s="139">
        <v>0</v>
      </c>
      <c r="W525" s="139">
        <v>0</v>
      </c>
      <c r="X525" s="139">
        <v>0</v>
      </c>
      <c r="Y525" s="139"/>
      <c r="Z525" s="139">
        <v>0</v>
      </c>
      <c r="AA525" s="139">
        <v>73769000</v>
      </c>
      <c r="AB525" s="139">
        <v>0</v>
      </c>
      <c r="AC525" s="139">
        <v>0</v>
      </c>
      <c r="AD525" s="139">
        <v>0</v>
      </c>
      <c r="AE525" s="139">
        <v>73767000</v>
      </c>
      <c r="AF525" s="139">
        <v>0</v>
      </c>
      <c r="AG525" s="139">
        <v>0</v>
      </c>
      <c r="AH525" s="139">
        <v>0</v>
      </c>
      <c r="AI525" s="139">
        <v>2000</v>
      </c>
      <c r="AJ525" s="140" t="s">
        <v>794</v>
      </c>
      <c r="AK525" s="138">
        <v>11177011</v>
      </c>
      <c r="AL525" s="114"/>
      <c r="AM525" s="113"/>
    </row>
    <row r="526" spans="1:39" ht="15">
      <c r="A526" s="109" t="str">
        <f>INDEX('Tabel 3.1'!$C$9:$C$579,MATCH(AK526,'Tabel 3.1'!$IV$9:$IV$579,0))&amp;" - "&amp;INDEX('Tabel 3.1'!$D$9:$D$579,MATCH(AK526,'Tabel 3.1'!$IV$9:$IV$579,0))</f>
        <v>PFA Invest - Korte Obligationer</v>
      </c>
      <c r="B526" s="138">
        <v>201412</v>
      </c>
      <c r="C526" s="138">
        <v>11178</v>
      </c>
      <c r="D526" s="138">
        <v>1</v>
      </c>
      <c r="E526" s="139">
        <v>156622000</v>
      </c>
      <c r="F526" s="139">
        <v>846000</v>
      </c>
      <c r="G526" s="139">
        <v>846000</v>
      </c>
      <c r="H526" s="139">
        <v>0</v>
      </c>
      <c r="I526" s="139">
        <v>155776000</v>
      </c>
      <c r="J526" s="139">
        <v>155776000</v>
      </c>
      <c r="K526" s="139">
        <v>0</v>
      </c>
      <c r="L526" s="139">
        <v>0</v>
      </c>
      <c r="M526" s="139">
        <v>0</v>
      </c>
      <c r="N526" s="139">
        <v>0</v>
      </c>
      <c r="O526" s="139">
        <v>0</v>
      </c>
      <c r="P526" s="139">
        <v>0</v>
      </c>
      <c r="Q526" s="139">
        <v>0</v>
      </c>
      <c r="R526" s="139">
        <v>0</v>
      </c>
      <c r="S526" s="139">
        <v>0</v>
      </c>
      <c r="T526" s="139">
        <v>0</v>
      </c>
      <c r="U526" s="139">
        <v>0</v>
      </c>
      <c r="V526" s="139">
        <v>0</v>
      </c>
      <c r="W526" s="139">
        <v>0</v>
      </c>
      <c r="X526" s="139">
        <v>0</v>
      </c>
      <c r="Y526" s="139">
        <v>0</v>
      </c>
      <c r="Z526" s="139">
        <v>0</v>
      </c>
      <c r="AA526" s="139">
        <v>156622000</v>
      </c>
      <c r="AB526" s="139">
        <v>156000</v>
      </c>
      <c r="AC526" s="139">
        <v>156000</v>
      </c>
      <c r="AD526" s="139">
        <v>0</v>
      </c>
      <c r="AE526" s="139">
        <v>156466000</v>
      </c>
      <c r="AF526" s="139">
        <v>0</v>
      </c>
      <c r="AG526" s="139">
        <v>0</v>
      </c>
      <c r="AH526" s="139">
        <v>0</v>
      </c>
      <c r="AI526" s="139">
        <v>0</v>
      </c>
      <c r="AJ526" s="140" t="s">
        <v>794</v>
      </c>
      <c r="AK526" s="138">
        <v>11178001</v>
      </c>
      <c r="AL526" s="114"/>
      <c r="AM526" s="113"/>
    </row>
    <row r="527" spans="1:39" ht="15">
      <c r="A527" s="109" t="str">
        <f>INDEX('Tabel 3.1'!$C$9:$C$579,MATCH(AK527,'Tabel 3.1'!$IV$9:$IV$579,0))&amp;" - "&amp;INDEX('Tabel 3.1'!$D$9:$D$579,MATCH(AK527,'Tabel 3.1'!$IV$9:$IV$579,0))</f>
        <v>PFA Invest - Lange Obligationer</v>
      </c>
      <c r="B527" s="138">
        <v>201412</v>
      </c>
      <c r="C527" s="138">
        <v>11178</v>
      </c>
      <c r="D527" s="138">
        <v>2</v>
      </c>
      <c r="E527" s="139">
        <v>260247000</v>
      </c>
      <c r="F527" s="139">
        <v>938000</v>
      </c>
      <c r="G527" s="139">
        <v>938000</v>
      </c>
      <c r="H527" s="139">
        <v>0</v>
      </c>
      <c r="I527" s="139">
        <v>259308000</v>
      </c>
      <c r="J527" s="139">
        <v>259308000</v>
      </c>
      <c r="K527" s="139">
        <v>0</v>
      </c>
      <c r="L527" s="139">
        <v>0</v>
      </c>
      <c r="M527" s="139">
        <v>0</v>
      </c>
      <c r="N527" s="139">
        <v>0</v>
      </c>
      <c r="O527" s="139">
        <v>0</v>
      </c>
      <c r="P527" s="139">
        <v>0</v>
      </c>
      <c r="Q527" s="139">
        <v>0</v>
      </c>
      <c r="R527" s="139">
        <v>0</v>
      </c>
      <c r="S527" s="139">
        <v>0</v>
      </c>
      <c r="T527" s="139">
        <v>0</v>
      </c>
      <c r="U527" s="139">
        <v>0</v>
      </c>
      <c r="V527" s="139">
        <v>0</v>
      </c>
      <c r="W527" s="139">
        <v>0</v>
      </c>
      <c r="X527" s="139">
        <v>0</v>
      </c>
      <c r="Y527" s="139">
        <v>0</v>
      </c>
      <c r="Z527" s="139">
        <v>0</v>
      </c>
      <c r="AA527" s="139">
        <v>260247000</v>
      </c>
      <c r="AB527" s="139">
        <v>207000</v>
      </c>
      <c r="AC527" s="139">
        <v>207000</v>
      </c>
      <c r="AD527" s="139">
        <v>0</v>
      </c>
      <c r="AE527" s="139">
        <v>260040000</v>
      </c>
      <c r="AF527" s="139">
        <v>0</v>
      </c>
      <c r="AG527" s="139">
        <v>0</v>
      </c>
      <c r="AH527" s="139">
        <v>0</v>
      </c>
      <c r="AI527" s="139">
        <v>0</v>
      </c>
      <c r="AJ527" s="140" t="s">
        <v>794</v>
      </c>
      <c r="AK527" s="138">
        <v>11178002</v>
      </c>
      <c r="AL527" s="114"/>
      <c r="AM527" s="113"/>
    </row>
    <row r="528" spans="1:39" ht="15">
      <c r="A528" s="109" t="str">
        <f>INDEX('Tabel 3.1'!$C$9:$C$579,MATCH(AK528,'Tabel 3.1'!$IV$9:$IV$579,0))&amp;" - "&amp;INDEX('Tabel 3.1'!$D$9:$D$579,MATCH(AK528,'Tabel 3.1'!$IV$9:$IV$579,0))</f>
        <v>PFA Invest - Danske Aktier</v>
      </c>
      <c r="B528" s="138">
        <v>201412</v>
      </c>
      <c r="C528" s="138">
        <v>11178</v>
      </c>
      <c r="D528" s="138">
        <v>3</v>
      </c>
      <c r="E528" s="139">
        <v>168128000</v>
      </c>
      <c r="F528" s="139">
        <v>1635000</v>
      </c>
      <c r="G528" s="139">
        <v>1635000</v>
      </c>
      <c r="H528" s="139">
        <v>0</v>
      </c>
      <c r="I528" s="139">
        <v>0</v>
      </c>
      <c r="J528" s="139">
        <v>0</v>
      </c>
      <c r="K528" s="139">
        <v>0</v>
      </c>
      <c r="L528" s="139">
        <v>0</v>
      </c>
      <c r="M528" s="139">
        <v>166480000</v>
      </c>
      <c r="N528" s="139">
        <v>157931000</v>
      </c>
      <c r="O528" s="139">
        <v>8550000</v>
      </c>
      <c r="P528" s="139">
        <v>0</v>
      </c>
      <c r="Q528" s="139">
        <v>0</v>
      </c>
      <c r="R528" s="139">
        <v>0</v>
      </c>
      <c r="S528" s="139">
        <v>0</v>
      </c>
      <c r="T528" s="139">
        <v>0</v>
      </c>
      <c r="U528" s="139">
        <v>0</v>
      </c>
      <c r="V528" s="139">
        <v>0</v>
      </c>
      <c r="W528" s="139">
        <v>0</v>
      </c>
      <c r="X528" s="139">
        <v>0</v>
      </c>
      <c r="Y528" s="139">
        <v>0</v>
      </c>
      <c r="Z528" s="139">
        <v>12000</v>
      </c>
      <c r="AA528" s="139">
        <v>168128000</v>
      </c>
      <c r="AB528" s="139">
        <v>192000</v>
      </c>
      <c r="AC528" s="139">
        <v>192000</v>
      </c>
      <c r="AD528" s="139">
        <v>0</v>
      </c>
      <c r="AE528" s="139">
        <v>167936000</v>
      </c>
      <c r="AF528" s="139">
        <v>0</v>
      </c>
      <c r="AG528" s="139">
        <v>0</v>
      </c>
      <c r="AH528" s="139">
        <v>0</v>
      </c>
      <c r="AI528" s="139">
        <v>0</v>
      </c>
      <c r="AJ528" s="140" t="s">
        <v>794</v>
      </c>
      <c r="AK528" s="138">
        <v>11178003</v>
      </c>
      <c r="AL528" s="114"/>
      <c r="AM528" s="113"/>
    </row>
    <row r="529" spans="1:39" ht="15">
      <c r="A529" s="109" t="str">
        <f>INDEX('Tabel 3.1'!$C$9:$C$579,MATCH(AK529,'Tabel 3.1'!$IV$9:$IV$579,0))&amp;" - "&amp;INDEX('Tabel 3.1'!$D$9:$D$579,MATCH(AK529,'Tabel 3.1'!$IV$9:$IV$579,0))</f>
        <v>PFA Invest - Globale Aktier</v>
      </c>
      <c r="B529" s="138">
        <v>201412</v>
      </c>
      <c r="C529" s="138">
        <v>11178</v>
      </c>
      <c r="D529" s="138">
        <v>4</v>
      </c>
      <c r="E529" s="139">
        <v>376093000</v>
      </c>
      <c r="F529" s="139">
        <v>4631000</v>
      </c>
      <c r="G529" s="139">
        <v>4631000</v>
      </c>
      <c r="H529" s="139">
        <v>0</v>
      </c>
      <c r="I529" s="139">
        <v>0</v>
      </c>
      <c r="J529" s="139">
        <v>0</v>
      </c>
      <c r="K529" s="139">
        <v>0</v>
      </c>
      <c r="L529" s="139">
        <v>0</v>
      </c>
      <c r="M529" s="139">
        <v>322166000</v>
      </c>
      <c r="N529" s="139">
        <v>12633000</v>
      </c>
      <c r="O529" s="139">
        <v>309533000</v>
      </c>
      <c r="P529" s="139">
        <v>0</v>
      </c>
      <c r="Q529" s="139">
        <v>0</v>
      </c>
      <c r="R529" s="139">
        <v>0</v>
      </c>
      <c r="S529" s="139">
        <v>0</v>
      </c>
      <c r="T529" s="139">
        <v>0</v>
      </c>
      <c r="U529" s="139">
        <v>0</v>
      </c>
      <c r="V529" s="139">
        <v>0</v>
      </c>
      <c r="W529" s="139">
        <v>0</v>
      </c>
      <c r="X529" s="139">
        <v>0</v>
      </c>
      <c r="Y529" s="139">
        <v>0</v>
      </c>
      <c r="Z529" s="139">
        <v>49296000</v>
      </c>
      <c r="AA529" s="139">
        <v>376093000</v>
      </c>
      <c r="AB529" s="139">
        <v>334000</v>
      </c>
      <c r="AC529" s="139">
        <v>334000</v>
      </c>
      <c r="AD529" s="139">
        <v>0</v>
      </c>
      <c r="AE529" s="139">
        <v>323014000</v>
      </c>
      <c r="AF529" s="139">
        <v>0</v>
      </c>
      <c r="AG529" s="139">
        <v>0</v>
      </c>
      <c r="AH529" s="139">
        <v>0</v>
      </c>
      <c r="AI529" s="139">
        <v>52745000</v>
      </c>
      <c r="AJ529" s="140" t="s">
        <v>794</v>
      </c>
      <c r="AK529" s="138">
        <v>11178004</v>
      </c>
      <c r="AL529" s="114"/>
      <c r="AM529" s="113"/>
    </row>
    <row r="530" spans="1:39" ht="15">
      <c r="A530" s="109" t="str">
        <f>INDEX('Tabel 3.1'!$C$9:$C$579,MATCH(AK530,'Tabel 3.1'!$IV$9:$IV$579,0))&amp;" - "&amp;INDEX('Tabel 3.1'!$D$9:$D$579,MATCH(AK530,'Tabel 3.1'!$IV$9:$IV$579,0))</f>
        <v>PFA Invest - Kreditobligationer</v>
      </c>
      <c r="B530" s="138">
        <v>201412</v>
      </c>
      <c r="C530" s="138">
        <v>11178</v>
      </c>
      <c r="D530" s="138">
        <v>5</v>
      </c>
      <c r="E530" s="139">
        <v>354470000</v>
      </c>
      <c r="F530" s="139">
        <v>13060000</v>
      </c>
      <c r="G530" s="139">
        <v>13060000</v>
      </c>
      <c r="H530" s="139">
        <v>0</v>
      </c>
      <c r="I530" s="139">
        <v>340399000</v>
      </c>
      <c r="J530" s="139">
        <v>28185000</v>
      </c>
      <c r="K530" s="139">
        <v>312213000</v>
      </c>
      <c r="L530" s="139">
        <v>0</v>
      </c>
      <c r="M530" s="139">
        <v>0</v>
      </c>
      <c r="N530" s="139">
        <v>0</v>
      </c>
      <c r="O530" s="139">
        <v>0</v>
      </c>
      <c r="P530" s="139">
        <v>0</v>
      </c>
      <c r="Q530" s="139">
        <v>0</v>
      </c>
      <c r="R530" s="139">
        <v>0</v>
      </c>
      <c r="S530" s="139">
        <v>0</v>
      </c>
      <c r="T530" s="139">
        <v>0</v>
      </c>
      <c r="U530" s="139">
        <v>0</v>
      </c>
      <c r="V530" s="139">
        <v>0</v>
      </c>
      <c r="W530" s="139">
        <v>0</v>
      </c>
      <c r="X530" s="139">
        <v>0</v>
      </c>
      <c r="Y530" s="139">
        <v>0</v>
      </c>
      <c r="Z530" s="139">
        <v>1012000</v>
      </c>
      <c r="AA530" s="139">
        <v>354470000</v>
      </c>
      <c r="AB530" s="139">
        <v>379000</v>
      </c>
      <c r="AC530" s="139">
        <v>379000</v>
      </c>
      <c r="AD530" s="139">
        <v>0</v>
      </c>
      <c r="AE530" s="139">
        <v>354091000</v>
      </c>
      <c r="AF530" s="139">
        <v>0</v>
      </c>
      <c r="AG530" s="139">
        <v>0</v>
      </c>
      <c r="AH530" s="139">
        <v>0</v>
      </c>
      <c r="AI530" s="139">
        <v>0</v>
      </c>
      <c r="AJ530" s="140" t="s">
        <v>794</v>
      </c>
      <c r="AK530" s="138">
        <v>11178005</v>
      </c>
      <c r="AL530" s="114"/>
      <c r="AM530" s="113"/>
    </row>
    <row r="531" spans="1:39" ht="15">
      <c r="A531" s="109" t="str">
        <f>INDEX('Tabel 3.1'!$C$9:$C$579,MATCH(AK531,'Tabel 3.1'!$IV$9:$IV$579,0))&amp;" - "&amp;INDEX('Tabel 3.1'!$D$9:$D$579,MATCH(AK531,'Tabel 3.1'!$IV$9:$IV$579,0))</f>
        <v>PFA Invest - Balance B</v>
      </c>
      <c r="B531" s="138">
        <v>201412</v>
      </c>
      <c r="C531" s="138">
        <v>11178</v>
      </c>
      <c r="D531" s="138">
        <v>6</v>
      </c>
      <c r="E531" s="139">
        <v>392067000</v>
      </c>
      <c r="F531" s="139">
        <v>535000</v>
      </c>
      <c r="G531" s="139">
        <v>535000</v>
      </c>
      <c r="H531" s="139">
        <v>0</v>
      </c>
      <c r="I531" s="139">
        <v>35360000</v>
      </c>
      <c r="J531" s="139">
        <v>26470000</v>
      </c>
      <c r="K531" s="139">
        <v>8890000</v>
      </c>
      <c r="L531" s="139">
        <v>0</v>
      </c>
      <c r="M531" s="139">
        <v>89560000</v>
      </c>
      <c r="N531" s="139">
        <v>6471000</v>
      </c>
      <c r="O531" s="139">
        <v>83089000</v>
      </c>
      <c r="P531" s="139">
        <v>0</v>
      </c>
      <c r="Q531" s="139">
        <v>0</v>
      </c>
      <c r="R531" s="139">
        <v>0</v>
      </c>
      <c r="S531" s="139">
        <v>259967000</v>
      </c>
      <c r="T531" s="139">
        <v>259967000</v>
      </c>
      <c r="U531" s="139">
        <v>0</v>
      </c>
      <c r="V531" s="139">
        <v>0</v>
      </c>
      <c r="W531" s="139">
        <v>0</v>
      </c>
      <c r="X531" s="139">
        <v>0</v>
      </c>
      <c r="Y531" s="139">
        <v>0</v>
      </c>
      <c r="Z531" s="139">
        <v>6645000</v>
      </c>
      <c r="AA531" s="139">
        <v>392067000</v>
      </c>
      <c r="AB531" s="139">
        <v>419000</v>
      </c>
      <c r="AC531" s="139">
        <v>419000</v>
      </c>
      <c r="AD531" s="139">
        <v>0</v>
      </c>
      <c r="AE531" s="139">
        <v>387342000</v>
      </c>
      <c r="AF531" s="139">
        <v>0</v>
      </c>
      <c r="AG531" s="139">
        <v>0</v>
      </c>
      <c r="AH531" s="139">
        <v>0</v>
      </c>
      <c r="AI531" s="139">
        <v>4306000</v>
      </c>
      <c r="AJ531" s="140" t="s">
        <v>794</v>
      </c>
      <c r="AK531" s="138">
        <v>11178006</v>
      </c>
      <c r="AL531" s="114"/>
      <c r="AM531" s="113"/>
    </row>
    <row r="532" spans="1:39" ht="15">
      <c r="A532" s="109" t="str">
        <f>INDEX('Tabel 3.1'!$C$9:$C$579,MATCH(AK532,'Tabel 3.1'!$IV$9:$IV$579,0))&amp;" - "&amp;INDEX('Tabel 3.1'!$D$9:$D$579,MATCH(AK532,'Tabel 3.1'!$IV$9:$IV$579,0))</f>
        <v>PFA Invest - Højt Udbytte Aktier</v>
      </c>
      <c r="B532" s="138">
        <v>201412</v>
      </c>
      <c r="C532" s="138">
        <v>11178</v>
      </c>
      <c r="D532" s="138">
        <v>7</v>
      </c>
      <c r="E532" s="139">
        <v>335284000</v>
      </c>
      <c r="F532" s="139">
        <v>4465000</v>
      </c>
      <c r="G532" s="139">
        <v>4465000</v>
      </c>
      <c r="H532" s="139">
        <v>0</v>
      </c>
      <c r="I532" s="139">
        <v>0</v>
      </c>
      <c r="J532" s="139">
        <v>0</v>
      </c>
      <c r="K532" s="139">
        <v>0</v>
      </c>
      <c r="L532" s="139">
        <v>0</v>
      </c>
      <c r="M532" s="139">
        <v>330183000</v>
      </c>
      <c r="N532" s="139">
        <v>31755000</v>
      </c>
      <c r="O532" s="139">
        <v>298428000</v>
      </c>
      <c r="P532" s="139">
        <v>0</v>
      </c>
      <c r="Q532" s="139">
        <v>0</v>
      </c>
      <c r="R532" s="139">
        <v>0</v>
      </c>
      <c r="S532" s="139">
        <v>0</v>
      </c>
      <c r="T532" s="139">
        <v>0</v>
      </c>
      <c r="U532" s="139">
        <v>0</v>
      </c>
      <c r="V532" s="139">
        <v>0</v>
      </c>
      <c r="W532" s="139">
        <v>0</v>
      </c>
      <c r="X532" s="139">
        <v>0</v>
      </c>
      <c r="Y532" s="139">
        <v>0</v>
      </c>
      <c r="Z532" s="139">
        <v>635000</v>
      </c>
      <c r="AA532" s="139">
        <v>335284000</v>
      </c>
      <c r="AB532" s="139">
        <v>242000</v>
      </c>
      <c r="AC532" s="139">
        <v>242000</v>
      </c>
      <c r="AD532" s="139">
        <v>0</v>
      </c>
      <c r="AE532" s="139">
        <v>335042000</v>
      </c>
      <c r="AF532" s="139">
        <v>0</v>
      </c>
      <c r="AG532" s="139">
        <v>0</v>
      </c>
      <c r="AH532" s="139">
        <v>0</v>
      </c>
      <c r="AI532" s="139">
        <v>0</v>
      </c>
      <c r="AJ532" s="140" t="s">
        <v>794</v>
      </c>
      <c r="AK532" s="138">
        <v>11178007</v>
      </c>
      <c r="AL532" s="114"/>
      <c r="AM532" s="113"/>
    </row>
    <row r="533" spans="1:39" ht="15">
      <c r="A533" s="109" t="str">
        <f>INDEX('Tabel 3.1'!$C$9:$C$579,MATCH(AK533,'Tabel 3.1'!$IV$9:$IV$579,0))&amp;" - "&amp;INDEX('Tabel 3.1'!$D$9:$D$579,MATCH(AK533,'Tabel 3.1'!$IV$9:$IV$579,0))</f>
        <v>PFA Invest - Balance A</v>
      </c>
      <c r="B533" s="138">
        <v>201412</v>
      </c>
      <c r="C533" s="138">
        <v>11178</v>
      </c>
      <c r="D533" s="138">
        <v>8</v>
      </c>
      <c r="E533" s="139">
        <v>428058000</v>
      </c>
      <c r="F533" s="139">
        <v>10535000</v>
      </c>
      <c r="G533" s="139">
        <v>10535000</v>
      </c>
      <c r="H533" s="139">
        <v>0</v>
      </c>
      <c r="I533" s="139">
        <v>157243000</v>
      </c>
      <c r="J533" s="139">
        <v>101625000</v>
      </c>
      <c r="K533" s="139">
        <v>55618000</v>
      </c>
      <c r="L533" s="139">
        <v>0</v>
      </c>
      <c r="M533" s="139">
        <v>43550000</v>
      </c>
      <c r="N533" s="139">
        <v>5245000</v>
      </c>
      <c r="O533" s="139">
        <v>38305000</v>
      </c>
      <c r="P533" s="139">
        <v>0</v>
      </c>
      <c r="Q533" s="139">
        <v>0</v>
      </c>
      <c r="R533" s="139">
        <v>0</v>
      </c>
      <c r="S533" s="139">
        <v>216695000</v>
      </c>
      <c r="T533" s="139">
        <v>216695000</v>
      </c>
      <c r="U533" s="139">
        <v>0</v>
      </c>
      <c r="V533" s="139">
        <v>0</v>
      </c>
      <c r="W533" s="139">
        <v>0</v>
      </c>
      <c r="X533" s="139">
        <v>0</v>
      </c>
      <c r="Y533" s="139">
        <v>0</v>
      </c>
      <c r="Z533" s="139">
        <v>36000</v>
      </c>
      <c r="AA533" s="139">
        <v>428058000</v>
      </c>
      <c r="AB533" s="139">
        <v>195000</v>
      </c>
      <c r="AC533" s="139">
        <v>195000</v>
      </c>
      <c r="AD533" s="139">
        <v>0</v>
      </c>
      <c r="AE533" s="139">
        <v>420867000</v>
      </c>
      <c r="AF533" s="139">
        <v>0</v>
      </c>
      <c r="AG533" s="139">
        <v>0</v>
      </c>
      <c r="AH533" s="139">
        <v>0</v>
      </c>
      <c r="AI533" s="139">
        <v>6997000</v>
      </c>
      <c r="AJ533" s="140" t="s">
        <v>794</v>
      </c>
      <c r="AK533" s="138">
        <v>11178008</v>
      </c>
      <c r="AL533" s="114"/>
      <c r="AM533" s="113"/>
    </row>
    <row r="534" spans="1:39" ht="15">
      <c r="A534" s="109" t="str">
        <f>INDEX('Tabel 3.1'!$C$9:$C$579,MATCH(AK534,'Tabel 3.1'!$IV$9:$IV$579,0))&amp;" - "&amp;INDEX('Tabel 3.1'!$D$9:$D$579,MATCH(AK534,'Tabel 3.1'!$IV$9:$IV$579,0))</f>
        <v>PFA Invest - Europa Value Aktier</v>
      </c>
      <c r="B534" s="138">
        <v>201412</v>
      </c>
      <c r="C534" s="138">
        <v>11178</v>
      </c>
      <c r="D534" s="138">
        <v>9</v>
      </c>
      <c r="E534" s="139">
        <v>108671000</v>
      </c>
      <c r="F534" s="139">
        <v>613000</v>
      </c>
      <c r="G534" s="139">
        <v>613000</v>
      </c>
      <c r="H534" s="139">
        <v>0</v>
      </c>
      <c r="I534" s="139">
        <v>0</v>
      </c>
      <c r="J534" s="139">
        <v>0</v>
      </c>
      <c r="K534" s="139">
        <v>0</v>
      </c>
      <c r="L534" s="139">
        <v>0</v>
      </c>
      <c r="M534" s="139">
        <v>107974000</v>
      </c>
      <c r="N534" s="139">
        <v>8130000</v>
      </c>
      <c r="O534" s="139">
        <v>99844000</v>
      </c>
      <c r="P534" s="139">
        <v>0</v>
      </c>
      <c r="Q534" s="139">
        <v>0</v>
      </c>
      <c r="R534" s="139">
        <v>0</v>
      </c>
      <c r="S534" s="139">
        <v>0</v>
      </c>
      <c r="T534" s="139">
        <v>0</v>
      </c>
      <c r="U534" s="139">
        <v>0</v>
      </c>
      <c r="V534" s="139">
        <v>0</v>
      </c>
      <c r="W534" s="139">
        <v>0</v>
      </c>
      <c r="X534" s="139">
        <v>0</v>
      </c>
      <c r="Y534" s="139">
        <v>0</v>
      </c>
      <c r="Z534" s="139">
        <v>84000</v>
      </c>
      <c r="AA534" s="139">
        <v>108671000</v>
      </c>
      <c r="AB534" s="139">
        <v>165000</v>
      </c>
      <c r="AC534" s="139">
        <v>165000</v>
      </c>
      <c r="AD534" s="139">
        <v>0</v>
      </c>
      <c r="AE534" s="139">
        <v>108506000</v>
      </c>
      <c r="AF534" s="139">
        <v>0</v>
      </c>
      <c r="AG534" s="139">
        <v>0</v>
      </c>
      <c r="AH534" s="139">
        <v>0</v>
      </c>
      <c r="AI534" s="139">
        <v>0</v>
      </c>
      <c r="AJ534" s="140" t="s">
        <v>794</v>
      </c>
      <c r="AK534" s="138">
        <v>11178009</v>
      </c>
      <c r="AL534" s="114"/>
      <c r="AM534" s="113"/>
    </row>
    <row r="535" spans="1:39" ht="15">
      <c r="A535" s="109" t="str">
        <f>INDEX('Tabel 3.1'!$C$9:$C$579,MATCH(AK535,'Tabel 3.1'!$IV$9:$IV$579,0))&amp;" - "&amp;INDEX('Tabel 3.1'!$D$9:$D$579,MATCH(AK535,'Tabel 3.1'!$IV$9:$IV$579,0))</f>
        <v>CPH Capital - Globale Aktier - KL</v>
      </c>
      <c r="B535" s="138">
        <v>201412</v>
      </c>
      <c r="C535" s="138">
        <v>11179</v>
      </c>
      <c r="D535" s="138">
        <v>1</v>
      </c>
      <c r="E535" s="139">
        <v>1064261000</v>
      </c>
      <c r="F535" s="139">
        <v>9837000</v>
      </c>
      <c r="G535" s="139">
        <v>9837000</v>
      </c>
      <c r="H535" s="139">
        <v>0</v>
      </c>
      <c r="I535" s="139">
        <v>0</v>
      </c>
      <c r="J535" s="139">
        <v>0</v>
      </c>
      <c r="K535" s="139">
        <v>0</v>
      </c>
      <c r="L535" s="139">
        <v>0</v>
      </c>
      <c r="M535" s="139">
        <v>1035734000</v>
      </c>
      <c r="N535" s="139">
        <v>28935000</v>
      </c>
      <c r="O535" s="139">
        <v>1006799000</v>
      </c>
      <c r="P535" s="139">
        <v>0</v>
      </c>
      <c r="Q535" s="139">
        <v>0</v>
      </c>
      <c r="R535" s="139">
        <v>0</v>
      </c>
      <c r="S535" s="139">
        <v>0</v>
      </c>
      <c r="T535" s="139">
        <v>0</v>
      </c>
      <c r="U535" s="139">
        <v>0</v>
      </c>
      <c r="V535" s="139">
        <v>0</v>
      </c>
      <c r="W535" s="139">
        <v>0</v>
      </c>
      <c r="X535" s="139">
        <v>0</v>
      </c>
      <c r="Y535" s="139"/>
      <c r="Z535" s="139">
        <v>18689000</v>
      </c>
      <c r="AA535" s="139">
        <v>1064261000</v>
      </c>
      <c r="AB535" s="139">
        <v>0</v>
      </c>
      <c r="AC535" s="139">
        <v>0</v>
      </c>
      <c r="AD535" s="139">
        <v>0</v>
      </c>
      <c r="AE535" s="139">
        <v>1042422000</v>
      </c>
      <c r="AF535" s="139">
        <v>0</v>
      </c>
      <c r="AG535" s="139">
        <v>0</v>
      </c>
      <c r="AH535" s="139">
        <v>0</v>
      </c>
      <c r="AI535" s="139">
        <v>21839000</v>
      </c>
      <c r="AJ535" s="140" t="s">
        <v>794</v>
      </c>
      <c r="AK535" s="138">
        <v>11179001</v>
      </c>
      <c r="AL535" s="114"/>
      <c r="AM535" s="113"/>
    </row>
    <row r="536" spans="1:39" ht="15">
      <c r="A536" s="109" t="str">
        <f>INDEX('Tabel 3.1'!$C$9:$C$579,MATCH(AK536,'Tabel 3.1'!$IV$9:$IV$579,0))&amp;" - "&amp;INDEX('Tabel 3.1'!$D$9:$D$579,MATCH(AK536,'Tabel 3.1'!$IV$9:$IV$579,0))</f>
        <v>CPH Capital - Forbrugsaktier - KL</v>
      </c>
      <c r="B536" s="138">
        <v>201412</v>
      </c>
      <c r="C536" s="138">
        <v>11179</v>
      </c>
      <c r="D536" s="138">
        <v>2</v>
      </c>
      <c r="E536" s="139">
        <v>379736000</v>
      </c>
      <c r="F536" s="139">
        <v>4837000</v>
      </c>
      <c r="G536" s="139">
        <v>4837000</v>
      </c>
      <c r="H536" s="139">
        <v>0</v>
      </c>
      <c r="I536" s="139">
        <v>0</v>
      </c>
      <c r="J536" s="139">
        <v>0</v>
      </c>
      <c r="K536" s="139">
        <v>0</v>
      </c>
      <c r="L536" s="139">
        <v>0</v>
      </c>
      <c r="M536" s="139">
        <v>374257000</v>
      </c>
      <c r="N536" s="139">
        <v>10202000</v>
      </c>
      <c r="O536" s="139">
        <v>364054000</v>
      </c>
      <c r="P536" s="139">
        <v>0</v>
      </c>
      <c r="Q536" s="139">
        <v>0</v>
      </c>
      <c r="R536" s="139">
        <v>0</v>
      </c>
      <c r="S536" s="139">
        <v>0</v>
      </c>
      <c r="T536" s="139">
        <v>0</v>
      </c>
      <c r="U536" s="139">
        <v>0</v>
      </c>
      <c r="V536" s="139">
        <v>0</v>
      </c>
      <c r="W536" s="139">
        <v>0</v>
      </c>
      <c r="X536" s="139">
        <v>0</v>
      </c>
      <c r="Y536" s="139"/>
      <c r="Z536" s="139">
        <v>642000</v>
      </c>
      <c r="AA536" s="139">
        <v>379736000</v>
      </c>
      <c r="AB536" s="139">
        <v>0</v>
      </c>
      <c r="AC536" s="139">
        <v>0</v>
      </c>
      <c r="AD536" s="139">
        <v>0</v>
      </c>
      <c r="AE536" s="139">
        <v>379638000</v>
      </c>
      <c r="AF536" s="139">
        <v>0</v>
      </c>
      <c r="AG536" s="139">
        <v>0</v>
      </c>
      <c r="AH536" s="139">
        <v>0</v>
      </c>
      <c r="AI536" s="139">
        <v>98000</v>
      </c>
      <c r="AJ536" s="140" t="s">
        <v>794</v>
      </c>
      <c r="AK536" s="138">
        <v>11179002</v>
      </c>
      <c r="AL536" s="114"/>
      <c r="AM536" s="113"/>
    </row>
    <row r="537" spans="1:39" ht="15">
      <c r="A537" s="109" t="str">
        <f>INDEX('Tabel 3.1'!$C$9:$C$579,MATCH(AK537,'Tabel 3.1'!$IV$9:$IV$579,0))&amp;" - "&amp;INDEX('Tabel 3.1'!$D$9:$D$579,MATCH(AK537,'Tabel 3.1'!$IV$9:$IV$579,0))</f>
        <v>CPH Capital - Formuepleje Optimum - KL</v>
      </c>
      <c r="B537" s="138">
        <v>201412</v>
      </c>
      <c r="C537" s="138">
        <v>11179</v>
      </c>
      <c r="D537" s="138">
        <v>3</v>
      </c>
      <c r="E537" s="139">
        <v>528698000</v>
      </c>
      <c r="F537" s="139">
        <v>48978000</v>
      </c>
      <c r="G537" s="139">
        <v>48978000</v>
      </c>
      <c r="H537" s="139">
        <v>0</v>
      </c>
      <c r="I537" s="139">
        <v>262699000</v>
      </c>
      <c r="J537" s="139">
        <v>262699000</v>
      </c>
      <c r="K537" s="139">
        <v>0</v>
      </c>
      <c r="L537" s="139">
        <v>0</v>
      </c>
      <c r="M537" s="139">
        <v>160776000</v>
      </c>
      <c r="N537" s="139">
        <v>4533000</v>
      </c>
      <c r="O537" s="139">
        <v>156243000</v>
      </c>
      <c r="P537" s="139">
        <v>0</v>
      </c>
      <c r="Q537" s="139">
        <v>0</v>
      </c>
      <c r="R537" s="139">
        <v>0</v>
      </c>
      <c r="S537" s="139">
        <v>55976000</v>
      </c>
      <c r="T537" s="139">
        <v>55976000</v>
      </c>
      <c r="U537" s="139">
        <v>0</v>
      </c>
      <c r="V537" s="139">
        <v>0</v>
      </c>
      <c r="W537" s="139">
        <v>0</v>
      </c>
      <c r="X537" s="139">
        <v>0</v>
      </c>
      <c r="Y537" s="139"/>
      <c r="Z537" s="139">
        <v>269000</v>
      </c>
      <c r="AA537" s="139">
        <v>528698000</v>
      </c>
      <c r="AB537" s="139">
        <v>0</v>
      </c>
      <c r="AC537" s="139">
        <v>0</v>
      </c>
      <c r="AD537" s="139">
        <v>0</v>
      </c>
      <c r="AE537" s="139">
        <v>507182000</v>
      </c>
      <c r="AF537" s="139">
        <v>5292000</v>
      </c>
      <c r="AG537" s="139">
        <v>0</v>
      </c>
      <c r="AH537" s="139">
        <v>5292000</v>
      </c>
      <c r="AI537" s="139">
        <v>16224000</v>
      </c>
      <c r="AJ537" s="140" t="s">
        <v>794</v>
      </c>
      <c r="AK537" s="138">
        <v>11179003</v>
      </c>
      <c r="AL537" s="114"/>
      <c r="AM537" s="113"/>
    </row>
    <row r="538" spans="1:39" ht="15">
      <c r="A538" s="109" t="str">
        <f>INDEX('Tabel 3.1'!$C$9:$C$579,MATCH(AK538,'Tabel 3.1'!$IV$9:$IV$579,0))&amp;" - "&amp;INDEX('Tabel 3.1'!$D$9:$D$579,MATCH(AK538,'Tabel 3.1'!$IV$9:$IV$579,0))</f>
        <v>CPH Capital - Formuepleje LimiTTellus - KL</v>
      </c>
      <c r="B538" s="138">
        <v>201412</v>
      </c>
      <c r="C538" s="138">
        <v>11179</v>
      </c>
      <c r="D538" s="138">
        <v>4</v>
      </c>
      <c r="E538" s="139">
        <v>6672863000</v>
      </c>
      <c r="F538" s="139">
        <v>23520000</v>
      </c>
      <c r="G538" s="139">
        <v>23520000</v>
      </c>
      <c r="H538" s="139">
        <v>0</v>
      </c>
      <c r="I538" s="139">
        <v>0</v>
      </c>
      <c r="J538" s="139">
        <v>0</v>
      </c>
      <c r="K538" s="139">
        <v>0</v>
      </c>
      <c r="L538" s="139">
        <v>0</v>
      </c>
      <c r="M538" s="139">
        <v>6600260000</v>
      </c>
      <c r="N538" s="139">
        <v>184112000</v>
      </c>
      <c r="O538" s="139">
        <v>6416148000</v>
      </c>
      <c r="P538" s="139">
        <v>0</v>
      </c>
      <c r="Q538" s="139">
        <v>0</v>
      </c>
      <c r="R538" s="139">
        <v>0</v>
      </c>
      <c r="S538" s="139">
        <v>39901000</v>
      </c>
      <c r="T538" s="139">
        <v>39901000</v>
      </c>
      <c r="U538" s="139">
        <v>0</v>
      </c>
      <c r="V538" s="139">
        <v>0</v>
      </c>
      <c r="W538" s="139">
        <v>0</v>
      </c>
      <c r="X538" s="139">
        <v>0</v>
      </c>
      <c r="Y538" s="139"/>
      <c r="Z538" s="139">
        <v>9182000</v>
      </c>
      <c r="AA538" s="139">
        <v>6672863000</v>
      </c>
      <c r="AB538" s="139">
        <v>0</v>
      </c>
      <c r="AC538" s="139">
        <v>0</v>
      </c>
      <c r="AD538" s="139">
        <v>0</v>
      </c>
      <c r="AE538" s="139">
        <v>6672616000</v>
      </c>
      <c r="AF538" s="139">
        <v>0</v>
      </c>
      <c r="AG538" s="139">
        <v>0</v>
      </c>
      <c r="AH538" s="139">
        <v>0</v>
      </c>
      <c r="AI538" s="139">
        <v>247000</v>
      </c>
      <c r="AJ538" s="140" t="s">
        <v>794</v>
      </c>
      <c r="AK538" s="138">
        <v>11179004</v>
      </c>
      <c r="AL538" s="114"/>
      <c r="AM538" s="113"/>
    </row>
    <row r="539" spans="1:39" ht="15">
      <c r="A539" s="109" t="str">
        <f>INDEX('Tabel 3.1'!$C$9:$C$579,MATCH(AK539,'Tabel 3.1'!$IV$9:$IV$579,0))&amp;" - "&amp;INDEX('Tabel 3.1'!$D$9:$D$579,MATCH(AK539,'Tabel 3.1'!$IV$9:$IV$579,0))</f>
        <v>Profil Invest - Afdeling KK</v>
      </c>
      <c r="B539" s="138">
        <v>201412</v>
      </c>
      <c r="C539" s="138">
        <v>11181</v>
      </c>
      <c r="D539" s="138">
        <v>1</v>
      </c>
      <c r="E539" s="139">
        <v>5272411000</v>
      </c>
      <c r="F539" s="139">
        <v>118281000</v>
      </c>
      <c r="G539" s="139">
        <v>118281000</v>
      </c>
      <c r="H539" s="139">
        <v>0</v>
      </c>
      <c r="I539" s="139">
        <v>4397494000</v>
      </c>
      <c r="J539" s="139">
        <v>3984760000</v>
      </c>
      <c r="K539" s="139">
        <v>412735000</v>
      </c>
      <c r="L539" s="139">
        <v>0</v>
      </c>
      <c r="M539" s="139">
        <v>0</v>
      </c>
      <c r="N539" s="139">
        <v>0</v>
      </c>
      <c r="O539" s="139">
        <v>0</v>
      </c>
      <c r="P539" s="139">
        <v>0</v>
      </c>
      <c r="Q539" s="139">
        <v>0</v>
      </c>
      <c r="R539" s="139">
        <v>0</v>
      </c>
      <c r="S539" s="139">
        <v>713032000</v>
      </c>
      <c r="T539" s="139">
        <v>713032000</v>
      </c>
      <c r="U539" s="139">
        <v>0</v>
      </c>
      <c r="V539" s="139">
        <v>1713000</v>
      </c>
      <c r="W539" s="139">
        <v>0</v>
      </c>
      <c r="X539" s="139">
        <v>1713000</v>
      </c>
      <c r="Y539" s="139">
        <v>0</v>
      </c>
      <c r="Z539" s="139">
        <v>41890000</v>
      </c>
      <c r="AA539" s="139">
        <v>5272411000</v>
      </c>
      <c r="AB539" s="139">
        <v>0</v>
      </c>
      <c r="AC539" s="139">
        <v>0</v>
      </c>
      <c r="AD539" s="139">
        <v>0</v>
      </c>
      <c r="AE539" s="139">
        <v>5072578000</v>
      </c>
      <c r="AF539" s="139">
        <v>10706000</v>
      </c>
      <c r="AG539" s="139">
        <v>0</v>
      </c>
      <c r="AH539" s="139">
        <v>10706000</v>
      </c>
      <c r="AI539" s="139">
        <v>189128000</v>
      </c>
      <c r="AJ539" s="140" t="s">
        <v>794</v>
      </c>
      <c r="AK539" s="138">
        <v>11181001</v>
      </c>
      <c r="AL539" s="114"/>
      <c r="AM539" s="113"/>
    </row>
    <row r="540" spans="1:39" ht="15">
      <c r="A540" s="109" t="str">
        <f>INDEX('Tabel 3.1'!$C$9:$C$579,MATCH(AK540,'Tabel 3.1'!$IV$9:$IV$579,0))&amp;" - "&amp;INDEX('Tabel 3.1'!$D$9:$D$579,MATCH(AK540,'Tabel 3.1'!$IV$9:$IV$579,0))</f>
        <v>HP Invest - Korte Danske Obligationer</v>
      </c>
      <c r="B540" s="138">
        <v>201412</v>
      </c>
      <c r="C540" s="138">
        <v>11182</v>
      </c>
      <c r="D540" s="138">
        <v>1</v>
      </c>
      <c r="E540" s="139">
        <v>2077321000</v>
      </c>
      <c r="F540" s="139">
        <v>174886000</v>
      </c>
      <c r="G540" s="139">
        <v>174886000</v>
      </c>
      <c r="H540" s="139">
        <v>0</v>
      </c>
      <c r="I540" s="139">
        <v>1902278000</v>
      </c>
      <c r="J540" s="139">
        <v>1886878000</v>
      </c>
      <c r="K540" s="139">
        <v>15399000</v>
      </c>
      <c r="L540" s="139">
        <v>0</v>
      </c>
      <c r="M540" s="139">
        <v>0</v>
      </c>
      <c r="N540" s="139">
        <v>0</v>
      </c>
      <c r="O540" s="139">
        <v>0</v>
      </c>
      <c r="P540" s="139">
        <v>0</v>
      </c>
      <c r="Q540" s="139">
        <v>0</v>
      </c>
      <c r="R540" s="139">
        <v>0</v>
      </c>
      <c r="S540" s="139">
        <v>0</v>
      </c>
      <c r="T540" s="139">
        <v>0</v>
      </c>
      <c r="U540" s="139">
        <v>0</v>
      </c>
      <c r="V540" s="139">
        <v>157000</v>
      </c>
      <c r="W540" s="139">
        <v>0</v>
      </c>
      <c r="X540" s="139">
        <v>157000</v>
      </c>
      <c r="Y540" s="139">
        <v>0</v>
      </c>
      <c r="Z540" s="139">
        <v>0</v>
      </c>
      <c r="AA540" s="139">
        <v>2077321000</v>
      </c>
      <c r="AB540" s="139">
        <v>1537000</v>
      </c>
      <c r="AC540" s="139">
        <v>0</v>
      </c>
      <c r="AD540" s="139">
        <v>1537000</v>
      </c>
      <c r="AE540" s="139">
        <v>2074871000</v>
      </c>
      <c r="AF540" s="139">
        <v>413000</v>
      </c>
      <c r="AG540" s="139">
        <v>413000</v>
      </c>
      <c r="AH540" s="139">
        <v>0</v>
      </c>
      <c r="AI540" s="139">
        <v>500000</v>
      </c>
      <c r="AJ540" s="140" t="s">
        <v>794</v>
      </c>
      <c r="AK540" s="138">
        <v>11182001</v>
      </c>
      <c r="AL540" s="114"/>
      <c r="AM540" s="113"/>
    </row>
    <row r="541" spans="1:39" ht="15">
      <c r="A541" s="109" t="str">
        <f>INDEX('Tabel 3.1'!$C$9:$C$579,MATCH(AK541,'Tabel 3.1'!$IV$9:$IV$579,0))&amp;" - "&amp;INDEX('Tabel 3.1'!$D$9:$D$579,MATCH(AK541,'Tabel 3.1'!$IV$9:$IV$579,0))</f>
        <v>HP Invest - Lange Danske Obligationer</v>
      </c>
      <c r="B541" s="138">
        <v>201412</v>
      </c>
      <c r="C541" s="138">
        <v>11182</v>
      </c>
      <c r="D541" s="138">
        <v>2</v>
      </c>
      <c r="E541" s="139">
        <v>18040000</v>
      </c>
      <c r="F541" s="139">
        <v>1309000</v>
      </c>
      <c r="G541" s="139">
        <v>1309000</v>
      </c>
      <c r="H541" s="139">
        <v>0</v>
      </c>
      <c r="I541" s="139">
        <v>16731000</v>
      </c>
      <c r="J541" s="139">
        <v>15921000</v>
      </c>
      <c r="K541" s="139">
        <v>810000</v>
      </c>
      <c r="L541" s="139">
        <v>0</v>
      </c>
      <c r="M541" s="139">
        <v>0</v>
      </c>
      <c r="N541" s="139">
        <v>0</v>
      </c>
      <c r="O541" s="139">
        <v>0</v>
      </c>
      <c r="P541" s="139">
        <v>0</v>
      </c>
      <c r="Q541" s="139">
        <v>0</v>
      </c>
      <c r="R541" s="139">
        <v>0</v>
      </c>
      <c r="S541" s="139">
        <v>0</v>
      </c>
      <c r="T541" s="139">
        <v>0</v>
      </c>
      <c r="U541" s="139">
        <v>0</v>
      </c>
      <c r="V541" s="139">
        <v>0</v>
      </c>
      <c r="W541" s="139">
        <v>0</v>
      </c>
      <c r="X541" s="139">
        <v>0</v>
      </c>
      <c r="Y541" s="139">
        <v>0</v>
      </c>
      <c r="Z541" s="139">
        <v>0</v>
      </c>
      <c r="AA541" s="139">
        <v>18040000</v>
      </c>
      <c r="AB541" s="139">
        <v>104000</v>
      </c>
      <c r="AC541" s="139">
        <v>0</v>
      </c>
      <c r="AD541" s="139">
        <v>104000</v>
      </c>
      <c r="AE541" s="139">
        <v>17166000</v>
      </c>
      <c r="AF541" s="139">
        <v>0</v>
      </c>
      <c r="AG541" s="139">
        <v>0</v>
      </c>
      <c r="AH541" s="139">
        <v>0</v>
      </c>
      <c r="AI541" s="139">
        <v>771000</v>
      </c>
      <c r="AJ541" s="140" t="s">
        <v>794</v>
      </c>
      <c r="AK541" s="138">
        <v>11182002</v>
      </c>
      <c r="AL541" s="114"/>
      <c r="AM541" s="113"/>
    </row>
    <row r="542" spans="1:39" ht="15">
      <c r="A542" s="109" t="str">
        <f>INDEX('Tabel 3.1'!$C$9:$C$579,MATCH(AK542,'Tabel 3.1'!$IV$9:$IV$579,0))&amp;" - "&amp;INDEX('Tabel 3.1'!$D$9:$D$579,MATCH(AK542,'Tabel 3.1'!$IV$9:$IV$579,0))</f>
        <v>HP Invest - Danske Obligationer Akk.</v>
      </c>
      <c r="B542" s="138">
        <v>201412</v>
      </c>
      <c r="C542" s="138">
        <v>11182</v>
      </c>
      <c r="D542" s="138">
        <v>3</v>
      </c>
      <c r="E542" s="139">
        <v>181111000</v>
      </c>
      <c r="F542" s="139">
        <v>8818000</v>
      </c>
      <c r="G542" s="139">
        <v>8818000</v>
      </c>
      <c r="H542" s="139">
        <v>0</v>
      </c>
      <c r="I542" s="139">
        <v>172281000</v>
      </c>
      <c r="J542" s="139">
        <v>168518000</v>
      </c>
      <c r="K542" s="139">
        <v>3763000</v>
      </c>
      <c r="L542" s="139">
        <v>0</v>
      </c>
      <c r="M542" s="139">
        <v>0</v>
      </c>
      <c r="N542" s="139">
        <v>0</v>
      </c>
      <c r="O542" s="139">
        <v>0</v>
      </c>
      <c r="P542" s="139">
        <v>0</v>
      </c>
      <c r="Q542" s="139">
        <v>0</v>
      </c>
      <c r="R542" s="139">
        <v>0</v>
      </c>
      <c r="S542" s="139">
        <v>0</v>
      </c>
      <c r="T542" s="139">
        <v>0</v>
      </c>
      <c r="U542" s="139">
        <v>0</v>
      </c>
      <c r="V542" s="139">
        <v>12000</v>
      </c>
      <c r="W542" s="139">
        <v>0</v>
      </c>
      <c r="X542" s="139">
        <v>12000</v>
      </c>
      <c r="Y542" s="139">
        <v>0</v>
      </c>
      <c r="Z542" s="139">
        <v>0</v>
      </c>
      <c r="AA542" s="139">
        <v>181111000</v>
      </c>
      <c r="AB542" s="139">
        <v>190000</v>
      </c>
      <c r="AC542" s="139">
        <v>0</v>
      </c>
      <c r="AD542" s="139">
        <v>190000</v>
      </c>
      <c r="AE542" s="139">
        <v>180880000</v>
      </c>
      <c r="AF542" s="139">
        <v>41000</v>
      </c>
      <c r="AG542" s="139">
        <v>41000</v>
      </c>
      <c r="AH542" s="139">
        <v>0</v>
      </c>
      <c r="AI542" s="139">
        <v>0</v>
      </c>
      <c r="AJ542" s="140" t="s">
        <v>794</v>
      </c>
      <c r="AK542" s="138">
        <v>11182003</v>
      </c>
      <c r="AL542" s="114"/>
      <c r="AM542" s="113"/>
    </row>
    <row r="543" spans="2:38" ht="15">
      <c r="B543" s="102"/>
      <c r="C543" s="102"/>
      <c r="D543" s="86"/>
      <c r="E543" s="92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4"/>
      <c r="AL543" s="104"/>
    </row>
    <row r="544" spans="2:38" ht="15">
      <c r="B544" s="102"/>
      <c r="C544" s="102"/>
      <c r="D544" s="86"/>
      <c r="E544" s="92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4"/>
      <c r="AL544" s="104"/>
    </row>
    <row r="545" spans="2:38" ht="15">
      <c r="B545" s="102"/>
      <c r="C545" s="102"/>
      <c r="D545" s="86"/>
      <c r="E545" s="92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4"/>
      <c r="AL545" s="104"/>
    </row>
    <row r="546" spans="2:38" ht="15">
      <c r="B546" s="102"/>
      <c r="C546" s="102"/>
      <c r="D546" s="86"/>
      <c r="E546" s="92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4"/>
      <c r="AL546" s="104"/>
    </row>
    <row r="547" spans="2:38" ht="15">
      <c r="B547" s="102"/>
      <c r="C547" s="102"/>
      <c r="D547" s="86"/>
      <c r="E547" s="92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4"/>
      <c r="AL547" s="104"/>
    </row>
    <row r="548" spans="2:38" ht="15">
      <c r="B548" s="102"/>
      <c r="C548" s="102"/>
      <c r="D548" s="86"/>
      <c r="E548" s="92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4"/>
      <c r="AL548" s="104"/>
    </row>
    <row r="549" spans="2:38" ht="15">
      <c r="B549" s="102"/>
      <c r="C549" s="102"/>
      <c r="D549" s="86"/>
      <c r="E549" s="92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4"/>
      <c r="AL549" s="104"/>
    </row>
    <row r="550" spans="2:38" ht="15">
      <c r="B550" s="102"/>
      <c r="C550" s="102"/>
      <c r="D550" s="86"/>
      <c r="E550" s="92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4"/>
      <c r="AL550" s="104"/>
    </row>
    <row r="551" spans="2:38" ht="15">
      <c r="B551" s="102"/>
      <c r="C551" s="102"/>
      <c r="D551" s="86"/>
      <c r="E551" s="92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4"/>
      <c r="AL551" s="104"/>
    </row>
    <row r="552" spans="2:38" ht="15">
      <c r="B552" s="102"/>
      <c r="C552" s="102"/>
      <c r="D552" s="86"/>
      <c r="E552" s="92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4"/>
      <c r="AL552" s="104"/>
    </row>
    <row r="553" spans="2:38" ht="15">
      <c r="B553" s="102"/>
      <c r="C553" s="102"/>
      <c r="D553" s="86"/>
      <c r="E553" s="92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4"/>
      <c r="AL553" s="104"/>
    </row>
    <row r="554" spans="2:38" ht="15">
      <c r="B554" s="102"/>
      <c r="C554" s="102"/>
      <c r="D554" s="86"/>
      <c r="E554" s="92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4"/>
      <c r="AL554" s="104"/>
    </row>
    <row r="555" spans="2:38" ht="15">
      <c r="B555" s="102"/>
      <c r="C555" s="102"/>
      <c r="D555" s="86"/>
      <c r="E555" s="92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4"/>
      <c r="AL555" s="104"/>
    </row>
    <row r="556" spans="2:38" ht="15">
      <c r="B556" s="102"/>
      <c r="C556" s="102"/>
      <c r="D556" s="86"/>
      <c r="E556" s="92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4"/>
      <c r="AL556" s="104"/>
    </row>
    <row r="557" spans="2:38" ht="15">
      <c r="B557" s="102"/>
      <c r="C557" s="102"/>
      <c r="D557" s="86"/>
      <c r="E557" s="92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4"/>
      <c r="AL557" s="104"/>
    </row>
    <row r="558" spans="2:38" ht="15">
      <c r="B558" s="102"/>
      <c r="C558" s="102"/>
      <c r="D558" s="86"/>
      <c r="E558" s="92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4"/>
      <c r="AL558" s="104"/>
    </row>
    <row r="559" spans="2:38" ht="15">
      <c r="B559" s="102"/>
      <c r="C559" s="102"/>
      <c r="D559" s="86"/>
      <c r="E559" s="92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4"/>
      <c r="AL559" s="104"/>
    </row>
    <row r="560" spans="2:38" ht="15">
      <c r="B560" s="102"/>
      <c r="C560" s="102"/>
      <c r="D560" s="86"/>
      <c r="E560" s="92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4"/>
      <c r="AL560" s="104"/>
    </row>
    <row r="561" spans="2:38" ht="15">
      <c r="B561" s="102"/>
      <c r="C561" s="102"/>
      <c r="D561" s="86"/>
      <c r="E561" s="92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4"/>
      <c r="AL561" s="104"/>
    </row>
    <row r="562" spans="2:38" ht="15">
      <c r="B562" s="102"/>
      <c r="C562" s="102"/>
      <c r="D562" s="86"/>
      <c r="E562" s="92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4"/>
      <c r="AL562" s="104"/>
    </row>
    <row r="563" spans="2:38" ht="15">
      <c r="B563" s="102"/>
      <c r="C563" s="102"/>
      <c r="D563" s="86"/>
      <c r="E563" s="92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4"/>
      <c r="AL563" s="104"/>
    </row>
    <row r="564" spans="2:38" ht="15">
      <c r="B564" s="102"/>
      <c r="C564" s="102"/>
      <c r="D564" s="86"/>
      <c r="E564" s="92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4"/>
      <c r="AL564" s="104"/>
    </row>
    <row r="565" spans="2:38" ht="15">
      <c r="B565" s="102"/>
      <c r="C565" s="102"/>
      <c r="D565" s="86"/>
      <c r="E565" s="92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4"/>
      <c r="AL565" s="104"/>
    </row>
    <row r="566" spans="2:38" ht="15">
      <c r="B566" s="102"/>
      <c r="C566" s="102"/>
      <c r="D566" s="86"/>
      <c r="E566" s="92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4"/>
      <c r="AL566" s="104"/>
    </row>
    <row r="567" spans="2:38" ht="15">
      <c r="B567" s="102"/>
      <c r="C567" s="102"/>
      <c r="D567" s="86"/>
      <c r="E567" s="92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4"/>
      <c r="AL567" s="104"/>
    </row>
    <row r="568" spans="2:38" ht="15">
      <c r="B568" s="102"/>
      <c r="C568" s="102"/>
      <c r="D568" s="86"/>
      <c r="E568" s="92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4"/>
      <c r="AL568" s="104"/>
    </row>
    <row r="569" spans="2:38" ht="15">
      <c r="B569" s="102"/>
      <c r="C569" s="102"/>
      <c r="D569" s="86"/>
      <c r="E569" s="92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4"/>
      <c r="AL569" s="104"/>
    </row>
    <row r="570" spans="2:38" ht="15">
      <c r="B570" s="102"/>
      <c r="C570" s="102"/>
      <c r="D570" s="86"/>
      <c r="E570" s="92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4"/>
      <c r="AL570" s="104"/>
    </row>
    <row r="571" spans="2:38" ht="15">
      <c r="B571" s="102"/>
      <c r="C571" s="102"/>
      <c r="D571" s="86"/>
      <c r="E571" s="92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4"/>
      <c r="AL571" s="104"/>
    </row>
    <row r="572" spans="2:38" ht="15">
      <c r="B572" s="102"/>
      <c r="C572" s="102"/>
      <c r="D572" s="86"/>
      <c r="E572" s="92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4"/>
      <c r="AL572" s="104"/>
    </row>
    <row r="573" spans="2:38" ht="15">
      <c r="B573" s="102"/>
      <c r="C573" s="102"/>
      <c r="D573" s="86"/>
      <c r="E573" s="92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4"/>
      <c r="AL573" s="104"/>
    </row>
    <row r="574" spans="2:38" ht="15">
      <c r="B574" s="102"/>
      <c r="C574" s="102"/>
      <c r="D574" s="86"/>
      <c r="E574" s="92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4"/>
      <c r="AL574" s="104"/>
    </row>
    <row r="575" spans="2:38" ht="15">
      <c r="B575" s="102"/>
      <c r="C575" s="102"/>
      <c r="D575" s="86"/>
      <c r="E575" s="92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4"/>
      <c r="AL575" s="104"/>
    </row>
    <row r="576" spans="2:38" ht="15">
      <c r="B576" s="102"/>
      <c r="C576" s="102"/>
      <c r="D576" s="86"/>
      <c r="E576" s="92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4"/>
      <c r="AL576" s="104"/>
    </row>
    <row r="577" spans="2:38" ht="15">
      <c r="B577" s="102"/>
      <c r="C577" s="102"/>
      <c r="D577" s="86"/>
      <c r="E577" s="92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4"/>
      <c r="AL577" s="104"/>
    </row>
    <row r="578" spans="2:38" ht="15">
      <c r="B578" s="102"/>
      <c r="C578" s="102"/>
      <c r="D578" s="86"/>
      <c r="E578" s="92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4"/>
      <c r="AL578" s="104"/>
    </row>
    <row r="579" spans="2:38" ht="15">
      <c r="B579" s="102"/>
      <c r="C579" s="102"/>
      <c r="D579" s="86"/>
      <c r="E579" s="92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4"/>
      <c r="AL579" s="104"/>
    </row>
    <row r="580" spans="2:38" ht="15">
      <c r="B580" s="102"/>
      <c r="C580" s="102"/>
      <c r="D580" s="86"/>
      <c r="E580" s="92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4"/>
      <c r="AL580" s="104"/>
    </row>
    <row r="581" spans="2:38" ht="15">
      <c r="B581" s="102"/>
      <c r="C581" s="102"/>
      <c r="D581" s="86"/>
      <c r="E581" s="92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4"/>
      <c r="AL581" s="104"/>
    </row>
    <row r="582" spans="2:38" ht="15">
      <c r="B582" s="102"/>
      <c r="C582" s="102"/>
      <c r="D582" s="86"/>
      <c r="E582" s="92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4"/>
      <c r="AL582" s="104"/>
    </row>
    <row r="583" spans="2:38" ht="15">
      <c r="B583" s="102"/>
      <c r="C583" s="102"/>
      <c r="D583" s="86"/>
      <c r="E583" s="92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4"/>
      <c r="AL583" s="104"/>
    </row>
    <row r="584" spans="2:38" ht="15">
      <c r="B584" s="102"/>
      <c r="C584" s="102"/>
      <c r="D584" s="86"/>
      <c r="E584" s="92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4"/>
      <c r="AL584" s="104"/>
    </row>
    <row r="585" spans="2:38" ht="15">
      <c r="B585" s="102"/>
      <c r="C585" s="102"/>
      <c r="D585" s="86"/>
      <c r="E585" s="92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4"/>
      <c r="AL585" s="104"/>
    </row>
    <row r="586" spans="2:38" ht="15">
      <c r="B586" s="102"/>
      <c r="C586" s="102"/>
      <c r="D586" s="86"/>
      <c r="E586" s="92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4"/>
      <c r="AL586" s="104"/>
    </row>
    <row r="587" spans="2:38" ht="15">
      <c r="B587" s="102"/>
      <c r="C587" s="102"/>
      <c r="D587" s="86"/>
      <c r="E587" s="92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4"/>
      <c r="AL587" s="104"/>
    </row>
    <row r="588" spans="2:38" ht="15">
      <c r="B588" s="102"/>
      <c r="C588" s="102"/>
      <c r="D588" s="86"/>
      <c r="E588" s="92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4"/>
      <c r="AL588" s="104"/>
    </row>
    <row r="589" spans="2:38" ht="15">
      <c r="B589" s="102"/>
      <c r="C589" s="102"/>
      <c r="D589" s="86"/>
      <c r="E589" s="92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4"/>
      <c r="AL589" s="104"/>
    </row>
    <row r="590" spans="2:38" ht="15">
      <c r="B590" s="102"/>
      <c r="C590" s="102"/>
      <c r="D590" s="86"/>
      <c r="E590" s="92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4"/>
      <c r="AL590" s="104"/>
    </row>
    <row r="591" spans="2:38" ht="15">
      <c r="B591" s="102"/>
      <c r="C591" s="102"/>
      <c r="D591" s="86"/>
      <c r="E591" s="92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4"/>
      <c r="AL591" s="104"/>
    </row>
    <row r="592" spans="2:38" ht="15">
      <c r="B592" s="102"/>
      <c r="C592" s="102"/>
      <c r="D592" s="86"/>
      <c r="E592" s="92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4"/>
      <c r="AL592" s="104"/>
    </row>
    <row r="593" spans="2:38" ht="15">
      <c r="B593" s="102"/>
      <c r="C593" s="102"/>
      <c r="D593" s="86"/>
      <c r="E593" s="92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4"/>
      <c r="AL593" s="104"/>
    </row>
    <row r="594" spans="2:38" ht="15">
      <c r="B594" s="102"/>
      <c r="C594" s="102"/>
      <c r="D594" s="86"/>
      <c r="E594" s="92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4"/>
      <c r="AL594" s="104"/>
    </row>
    <row r="595" spans="2:38" ht="15">
      <c r="B595" s="102"/>
      <c r="C595" s="102"/>
      <c r="D595" s="86"/>
      <c r="E595" s="92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4"/>
      <c r="AL595" s="104"/>
    </row>
    <row r="596" spans="2:38" ht="15">
      <c r="B596" s="102"/>
      <c r="C596" s="102"/>
      <c r="D596" s="86"/>
      <c r="E596" s="92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4"/>
      <c r="AL596" s="104"/>
    </row>
    <row r="597" spans="2:38" ht="15">
      <c r="B597" s="102"/>
      <c r="C597" s="102"/>
      <c r="D597" s="86"/>
      <c r="E597" s="92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4"/>
      <c r="AL597" s="104"/>
    </row>
    <row r="598" spans="2:38" ht="15">
      <c r="B598" s="102"/>
      <c r="C598" s="102"/>
      <c r="D598" s="86"/>
      <c r="E598" s="92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4"/>
      <c r="AL598" s="104"/>
    </row>
    <row r="599" spans="2:38" ht="15">
      <c r="B599" s="102"/>
      <c r="C599" s="102"/>
      <c r="D599" s="86"/>
      <c r="E599" s="92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4"/>
      <c r="AL599" s="104"/>
    </row>
    <row r="600" spans="2:38" ht="15">
      <c r="B600" s="102"/>
      <c r="C600" s="102"/>
      <c r="D600" s="86"/>
      <c r="E600" s="92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4"/>
      <c r="AL600" s="104"/>
    </row>
    <row r="601" spans="2:38" ht="15">
      <c r="B601" s="102"/>
      <c r="C601" s="102"/>
      <c r="D601" s="91"/>
      <c r="E601" s="92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4"/>
      <c r="AL601" s="104"/>
    </row>
    <row r="602" spans="2:38" ht="15">
      <c r="B602" s="102"/>
      <c r="C602" s="102"/>
      <c r="D602" s="91"/>
      <c r="E602" s="92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4"/>
      <c r="AL602" s="104"/>
    </row>
    <row r="603" spans="2:38" ht="15">
      <c r="B603" s="102"/>
      <c r="C603" s="102"/>
      <c r="D603" s="91"/>
      <c r="E603" s="92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4"/>
      <c r="AL603" s="104"/>
    </row>
    <row r="604" spans="2:38" ht="15">
      <c r="B604" s="102"/>
      <c r="C604" s="102"/>
      <c r="D604" s="91"/>
      <c r="E604" s="92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4"/>
      <c r="AL604" s="104"/>
    </row>
    <row r="605" spans="2:38" ht="15">
      <c r="B605" s="102"/>
      <c r="C605" s="102"/>
      <c r="D605" s="91"/>
      <c r="E605" s="92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4"/>
      <c r="AL605" s="104"/>
    </row>
    <row r="606" spans="2:38" ht="15">
      <c r="B606" s="102"/>
      <c r="C606" s="102"/>
      <c r="D606" s="91"/>
      <c r="E606" s="92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4"/>
      <c r="AL606" s="104"/>
    </row>
    <row r="607" spans="2:38" ht="15">
      <c r="B607" s="102"/>
      <c r="C607" s="102"/>
      <c r="D607" s="91"/>
      <c r="E607" s="92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4"/>
      <c r="AL607" s="104"/>
    </row>
    <row r="608" spans="2:38" ht="15">
      <c r="B608" s="102"/>
      <c r="C608" s="102"/>
      <c r="D608" s="91"/>
      <c r="E608" s="92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4"/>
      <c r="AL608" s="104"/>
    </row>
    <row r="609" spans="2:38" ht="15">
      <c r="B609" s="102"/>
      <c r="C609" s="102"/>
      <c r="D609" s="91"/>
      <c r="E609" s="92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4"/>
      <c r="AL609" s="104"/>
    </row>
    <row r="610" spans="2:38" ht="15">
      <c r="B610" s="102"/>
      <c r="C610" s="102"/>
      <c r="D610" s="91"/>
      <c r="E610" s="92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4"/>
      <c r="AL610" s="104"/>
    </row>
    <row r="611" spans="2:38" ht="15">
      <c r="B611" s="102"/>
      <c r="C611" s="102"/>
      <c r="D611" s="91"/>
      <c r="E611" s="92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4"/>
      <c r="AL611" s="104"/>
    </row>
    <row r="612" spans="2:38" ht="15">
      <c r="B612" s="102"/>
      <c r="C612" s="102"/>
      <c r="D612" s="91"/>
      <c r="E612" s="92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4"/>
      <c r="AL612" s="104"/>
    </row>
    <row r="613" spans="2:38" ht="15">
      <c r="B613" s="102"/>
      <c r="C613" s="102"/>
      <c r="D613" s="91"/>
      <c r="E613" s="92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4"/>
      <c r="AL613" s="104"/>
    </row>
    <row r="614" spans="2:38" ht="15">
      <c r="B614" s="102"/>
      <c r="C614" s="102"/>
      <c r="D614" s="91"/>
      <c r="E614" s="92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4"/>
      <c r="AL614" s="104"/>
    </row>
    <row r="615" spans="2:38" ht="15">
      <c r="B615" s="102"/>
      <c r="C615" s="102"/>
      <c r="D615" s="91"/>
      <c r="E615" s="92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4"/>
      <c r="AL615" s="104"/>
    </row>
    <row r="616" spans="2:38" ht="15">
      <c r="B616" s="102"/>
      <c r="C616" s="102"/>
      <c r="D616" s="91"/>
      <c r="E616" s="92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4"/>
      <c r="AL616" s="10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9"/>
  <sheetViews>
    <sheetView zoomScaleSheetLayoutView="100" workbookViewId="0" topLeftCell="A1">
      <selection activeCell="A1" sqref="A1"/>
    </sheetView>
  </sheetViews>
  <sheetFormatPr defaultColWidth="0" defaultRowHeight="15" zeroHeight="1"/>
  <cols>
    <col min="1" max="1" width="40.00390625" style="0" customWidth="1"/>
    <col min="2" max="2" width="26.8515625" style="0" customWidth="1"/>
    <col min="3" max="3" width="5.421875" style="0" customWidth="1"/>
    <col min="4" max="16384" width="26.8515625" style="0" hidden="1" customWidth="1"/>
  </cols>
  <sheetData>
    <row r="1" spans="1:253" s="6" customFormat="1" ht="12.75">
      <c r="A1" s="68" t="s">
        <v>423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</row>
    <row r="2" spans="1:3" ht="21">
      <c r="A2" s="70" t="s">
        <v>0</v>
      </c>
      <c r="B2" s="71"/>
      <c r="C2" s="71"/>
    </row>
    <row r="3" spans="1:3" ht="21">
      <c r="A3" s="145" t="s">
        <v>852</v>
      </c>
      <c r="B3" s="145"/>
      <c r="C3" s="145"/>
    </row>
    <row r="4" spans="1:3" ht="21">
      <c r="A4" s="5">
        <v>2014</v>
      </c>
      <c r="B4" s="1"/>
      <c r="C4" s="1"/>
    </row>
    <row r="5" spans="1:3" ht="15">
      <c r="A5" s="3"/>
      <c r="B5" s="1"/>
      <c r="C5" s="1"/>
    </row>
    <row r="6" spans="1:3" ht="16.5">
      <c r="A6" s="4" t="s">
        <v>1</v>
      </c>
      <c r="B6" s="1"/>
      <c r="C6" s="1"/>
    </row>
    <row r="7" spans="1:3" ht="15" customHeight="1">
      <c r="A7" s="55" t="s">
        <v>2</v>
      </c>
      <c r="B7" s="56" t="s">
        <v>4</v>
      </c>
      <c r="C7" s="1"/>
    </row>
    <row r="8" spans="1:3" ht="15" customHeight="1">
      <c r="A8" s="3" t="s">
        <v>3</v>
      </c>
      <c r="C8" s="1"/>
    </row>
    <row r="9" spans="1:3" ht="15" customHeight="1">
      <c r="A9" s="3" t="s">
        <v>5</v>
      </c>
      <c r="B9" s="3" t="s">
        <v>3</v>
      </c>
      <c r="C9" s="1"/>
    </row>
    <row r="10" spans="1:3" ht="15" customHeight="1">
      <c r="A10" s="2" t="s">
        <v>6</v>
      </c>
      <c r="B10" s="83">
        <f>'Data - sum, resultat'!B5</f>
        <v>15778828.237599999</v>
      </c>
      <c r="C10" s="1"/>
    </row>
    <row r="11" spans="1:3" ht="15" customHeight="1">
      <c r="A11" s="2" t="s">
        <v>7</v>
      </c>
      <c r="B11" s="83">
        <f>'Data - sum, resultat'!B6</f>
        <v>32667.308</v>
      </c>
      <c r="C11" s="3"/>
    </row>
    <row r="12" spans="1:3" ht="15" customHeight="1">
      <c r="A12" s="2" t="s">
        <v>8</v>
      </c>
      <c r="B12" s="83">
        <f>'Data - sum, resultat'!B7</f>
        <v>8331273.3488</v>
      </c>
      <c r="C12" s="3"/>
    </row>
    <row r="13" spans="1:3" ht="15" customHeight="1">
      <c r="A13" s="53" t="s">
        <v>9</v>
      </c>
      <c r="B13" s="83">
        <f>SUM(B10:B12)</f>
        <v>24142768.8944</v>
      </c>
      <c r="C13" s="3"/>
    </row>
    <row r="14" spans="1:3" ht="15" customHeight="1">
      <c r="A14" s="3" t="s">
        <v>10</v>
      </c>
      <c r="B14" s="83" t="s">
        <v>3</v>
      </c>
      <c r="C14" s="3"/>
    </row>
    <row r="15" spans="1:3" ht="15" customHeight="1">
      <c r="A15" s="2" t="s">
        <v>11</v>
      </c>
      <c r="B15" s="83">
        <f>'Data - sum, resultat'!B8</f>
        <v>17810410.091599997</v>
      </c>
      <c r="C15" s="3"/>
    </row>
    <row r="16" spans="1:3" ht="15" customHeight="1">
      <c r="A16" s="2" t="s">
        <v>12</v>
      </c>
      <c r="B16" s="83">
        <f>'Data - sum, resultat'!B9</f>
        <v>39856117.8724</v>
      </c>
      <c r="C16" s="3"/>
    </row>
    <row r="17" spans="1:3" ht="15" customHeight="1">
      <c r="A17" s="2" t="s">
        <v>13</v>
      </c>
      <c r="B17" s="83">
        <f>'Data - sum, resultat'!B10</f>
        <v>0</v>
      </c>
      <c r="C17" s="3"/>
    </row>
    <row r="18" spans="1:3" ht="15" customHeight="1">
      <c r="A18" s="2" t="s">
        <v>14</v>
      </c>
      <c r="B18" s="83">
        <f>'Data - sum, resultat'!B11</f>
        <v>-1244392.8599999999</v>
      </c>
      <c r="C18" s="3"/>
    </row>
    <row r="19" spans="1:3" ht="15" customHeight="1">
      <c r="A19" s="2" t="s">
        <v>15</v>
      </c>
      <c r="B19" s="83">
        <f>'Data - sum, resultat'!B12</f>
        <v>1895363.5396000003</v>
      </c>
      <c r="C19" s="3"/>
    </row>
    <row r="20" spans="1:3" ht="15" customHeight="1">
      <c r="A20" s="2" t="s">
        <v>16</v>
      </c>
      <c r="B20" s="83">
        <f>'Data - sum, resultat'!B13</f>
        <v>16104.9924</v>
      </c>
      <c r="C20" s="3"/>
    </row>
    <row r="21" spans="1:3" ht="15" customHeight="1">
      <c r="A21" s="2" t="s">
        <v>17</v>
      </c>
      <c r="B21" s="83">
        <f>'Data - sum, resultat'!B14</f>
        <v>488277.5344000001</v>
      </c>
      <c r="C21" s="3"/>
    </row>
    <row r="22" spans="1:3" ht="15" customHeight="1">
      <c r="A22" s="53" t="s">
        <v>18</v>
      </c>
      <c r="B22" s="3">
        <f>SUM(B15:B21)</f>
        <v>58821881.1704</v>
      </c>
      <c r="C22" s="3"/>
    </row>
    <row r="23" spans="1:3" ht="15" customHeight="1">
      <c r="A23" s="54" t="s">
        <v>19</v>
      </c>
      <c r="B23" s="54">
        <f>B13+B22</f>
        <v>82964650.0648</v>
      </c>
      <c r="C23" s="3"/>
    </row>
    <row r="24" spans="1:3" ht="15" customHeight="1">
      <c r="A24" s="3" t="s">
        <v>20</v>
      </c>
      <c r="B24" s="83">
        <f>'Data - sum, resultat'!B15</f>
        <v>7590727.994800001</v>
      </c>
      <c r="C24" s="3"/>
    </row>
    <row r="25" spans="1:3" ht="15" customHeight="1">
      <c r="A25" s="3" t="s">
        <v>21</v>
      </c>
      <c r="B25" s="83">
        <f>'Data - sum, resultat'!B16</f>
        <v>5306</v>
      </c>
      <c r="C25" s="3"/>
    </row>
    <row r="26" spans="1:3" ht="15" customHeight="1">
      <c r="A26" s="54" t="s">
        <v>22</v>
      </c>
      <c r="B26" s="54">
        <f>B23-B24+B25</f>
        <v>75379228.07</v>
      </c>
      <c r="C26" s="3"/>
    </row>
    <row r="27" spans="1:3" ht="15" customHeight="1">
      <c r="A27" s="3" t="s">
        <v>23</v>
      </c>
      <c r="B27" s="83">
        <f>'Data - sum, resultat'!B17</f>
        <v>680604.3376000001</v>
      </c>
      <c r="C27" s="3"/>
    </row>
    <row r="28" spans="1:3" ht="15" customHeight="1">
      <c r="A28" s="54" t="s">
        <v>24</v>
      </c>
      <c r="B28" s="54">
        <f>B26-B27</f>
        <v>74698623.7324</v>
      </c>
      <c r="C28" s="3"/>
    </row>
    <row r="29" spans="1:3" ht="15">
      <c r="A29" s="3"/>
      <c r="B29" s="1"/>
      <c r="C29" s="3"/>
    </row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63"/>
  <sheetViews>
    <sheetView zoomScaleSheetLayoutView="115" workbookViewId="0" topLeftCell="A1">
      <selection activeCell="A1" sqref="A1"/>
    </sheetView>
  </sheetViews>
  <sheetFormatPr defaultColWidth="0" defaultRowHeight="15" zeroHeight="1"/>
  <cols>
    <col min="1" max="1" width="47.140625" style="0" customWidth="1"/>
    <col min="2" max="2" width="17.8515625" style="0" customWidth="1"/>
    <col min="3" max="3" width="2.8515625" style="0" customWidth="1"/>
    <col min="4" max="16384" width="9.140625" style="0" hidden="1" customWidth="1"/>
  </cols>
  <sheetData>
    <row r="1" spans="1:253" s="6" customFormat="1" ht="12.75">
      <c r="A1" s="68" t="s">
        <v>423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</row>
    <row r="2" spans="1:3" ht="21">
      <c r="A2" s="70" t="s">
        <v>25</v>
      </c>
      <c r="B2" s="71"/>
      <c r="C2" s="71"/>
    </row>
    <row r="3" spans="1:3" ht="21">
      <c r="A3" s="145" t="s">
        <v>853</v>
      </c>
      <c r="B3" s="145"/>
      <c r="C3" s="145"/>
    </row>
    <row r="4" spans="1:3" ht="21">
      <c r="A4" s="5">
        <v>2014</v>
      </c>
      <c r="B4" s="1"/>
      <c r="C4" s="1"/>
    </row>
    <row r="5" ht="15"/>
    <row r="6" spans="1:3" ht="16.5">
      <c r="A6" s="4" t="s">
        <v>1</v>
      </c>
      <c r="B6" s="1"/>
      <c r="C6" s="1"/>
    </row>
    <row r="7" spans="1:3" ht="15">
      <c r="A7" s="57" t="s">
        <v>26</v>
      </c>
      <c r="B7" s="56" t="s">
        <v>4</v>
      </c>
      <c r="C7" s="1"/>
    </row>
    <row r="8" spans="1:3" ht="15">
      <c r="A8" s="2" t="s">
        <v>3</v>
      </c>
      <c r="B8" s="1"/>
      <c r="C8" s="1"/>
    </row>
    <row r="9" spans="1:3" ht="15">
      <c r="A9" s="53" t="s">
        <v>27</v>
      </c>
      <c r="B9" s="1"/>
      <c r="C9" s="1"/>
    </row>
    <row r="10" spans="1:3" ht="15">
      <c r="A10" s="2" t="s">
        <v>3</v>
      </c>
      <c r="B10" s="1"/>
      <c r="C10" s="1"/>
    </row>
    <row r="11" spans="1:3" ht="15">
      <c r="A11" s="2" t="s">
        <v>28</v>
      </c>
      <c r="B11" s="1"/>
      <c r="C11" s="1"/>
    </row>
    <row r="12" spans="1:3" ht="15">
      <c r="A12" s="2" t="s">
        <v>29</v>
      </c>
      <c r="B12" s="84">
        <f>'Data - sum, balance'!B7</f>
        <v>16185499.980800003</v>
      </c>
      <c r="C12" s="1"/>
    </row>
    <row r="13" spans="1:3" ht="15">
      <c r="A13" s="2" t="s">
        <v>30</v>
      </c>
      <c r="B13" s="84">
        <f>'Data - sum, balance'!B8</f>
        <v>2520120.88</v>
      </c>
      <c r="C13" s="1"/>
    </row>
    <row r="14" spans="1:3" ht="15">
      <c r="A14" s="53" t="s">
        <v>31</v>
      </c>
      <c r="B14" s="136">
        <f>'Data - sum, balance'!B6</f>
        <v>18705625.860800005</v>
      </c>
      <c r="C14" s="1"/>
    </row>
    <row r="15" spans="1:3" ht="15">
      <c r="A15" s="2" t="s">
        <v>32</v>
      </c>
      <c r="B15" s="3"/>
      <c r="C15" s="1"/>
    </row>
    <row r="16" spans="1:2" ht="15">
      <c r="A16" s="2" t="s">
        <v>33</v>
      </c>
      <c r="B16" s="84">
        <f>'Data - sum, balance'!B10</f>
        <v>202481910.0824</v>
      </c>
    </row>
    <row r="17" spans="1:2" ht="15">
      <c r="A17" s="2" t="s">
        <v>34</v>
      </c>
      <c r="B17" s="84">
        <f>'Data - sum, balance'!B11</f>
        <v>194167075.61159998</v>
      </c>
    </row>
    <row r="18" spans="1:2" ht="15">
      <c r="A18" s="2" t="s">
        <v>35</v>
      </c>
      <c r="B18" s="84">
        <f>'Data - sum, balance'!B12</f>
        <v>7577762.4024</v>
      </c>
    </row>
    <row r="19" spans="1:2" ht="15">
      <c r="A19" s="53" t="s">
        <v>36</v>
      </c>
      <c r="B19" s="136">
        <f>'Data - sum, balance'!B9</f>
        <v>404226764.98359996</v>
      </c>
    </row>
    <row r="20" spans="1:2" ht="15">
      <c r="A20" s="2" t="s">
        <v>37</v>
      </c>
      <c r="B20" s="3"/>
    </row>
    <row r="21" spans="1:2" ht="15">
      <c r="A21" s="2" t="s">
        <v>38</v>
      </c>
      <c r="B21" s="84">
        <f>'Data - sum, balance'!B14</f>
        <v>34556602.9304</v>
      </c>
    </row>
    <row r="22" spans="1:2" ht="15">
      <c r="A22" s="2" t="s">
        <v>39</v>
      </c>
      <c r="B22" s="84">
        <f>'Data - sum, balance'!B15</f>
        <v>265667923.08479998</v>
      </c>
    </row>
    <row r="23" spans="1:2" ht="15">
      <c r="A23" s="2" t="s">
        <v>40</v>
      </c>
      <c r="B23" s="84">
        <f>'Data - sum, balance'!B16</f>
        <v>248381</v>
      </c>
    </row>
    <row r="24" spans="1:2" ht="15">
      <c r="A24" s="2" t="s">
        <v>41</v>
      </c>
      <c r="B24" s="84">
        <f>'Data - sum, balance'!B17</f>
        <v>252028.86440000002</v>
      </c>
    </row>
    <row r="25" spans="1:2" ht="15">
      <c r="A25" s="2" t="s">
        <v>42</v>
      </c>
      <c r="B25" s="84">
        <f>'Data - sum, balance'!B18</f>
        <v>2</v>
      </c>
    </row>
    <row r="26" spans="1:2" ht="15">
      <c r="A26" s="53" t="s">
        <v>43</v>
      </c>
      <c r="B26" s="136">
        <f>'Data - sum, balance'!B13</f>
        <v>300724940.7668</v>
      </c>
    </row>
    <row r="27" spans="1:2" ht="15">
      <c r="A27" s="2" t="s">
        <v>44</v>
      </c>
      <c r="B27" s="3"/>
    </row>
    <row r="28" spans="1:2" ht="15">
      <c r="A28" s="2" t="s">
        <v>45</v>
      </c>
      <c r="B28" s="84">
        <f>'Data - sum, balance'!B20</f>
        <v>25811869.226400003</v>
      </c>
    </row>
    <row r="29" spans="1:2" ht="15">
      <c r="A29" s="2" t="s">
        <v>46</v>
      </c>
      <c r="B29" s="84">
        <f>'Data - sum, balance'!B21</f>
        <v>8916719.381199999</v>
      </c>
    </row>
    <row r="30" spans="1:2" ht="15">
      <c r="A30" s="53" t="s">
        <v>47</v>
      </c>
      <c r="B30" s="136">
        <f>'Data - sum, balance'!B19</f>
        <v>34728587.607599996</v>
      </c>
    </row>
    <row r="31" spans="1:2" ht="15">
      <c r="A31" s="2" t="s">
        <v>48</v>
      </c>
      <c r="B31" s="3"/>
    </row>
    <row r="32" spans="1:2" ht="15">
      <c r="A32" s="2" t="s">
        <v>49</v>
      </c>
      <c r="B32" s="84">
        <f>'Data - sum, balance'!B23</f>
        <v>51234.6616</v>
      </c>
    </row>
    <row r="33" spans="1:2" ht="15">
      <c r="A33" s="2" t="s">
        <v>50</v>
      </c>
      <c r="B33" s="84">
        <f>'Data - sum, balance'!B24</f>
        <v>1622176.4715999998</v>
      </c>
    </row>
    <row r="34" spans="1:2" ht="15">
      <c r="A34" s="53" t="s">
        <v>51</v>
      </c>
      <c r="B34" s="136">
        <f>'Data - sum, balance'!B22</f>
        <v>1673409.1332</v>
      </c>
    </row>
    <row r="35" spans="1:2" ht="15">
      <c r="A35" s="2" t="s">
        <v>52</v>
      </c>
      <c r="B35" s="84">
        <f>'Data - sum, balance'!B25</f>
        <v>0</v>
      </c>
    </row>
    <row r="36" spans="1:2" ht="15">
      <c r="A36" s="2" t="s">
        <v>53</v>
      </c>
      <c r="B36" s="84">
        <f>'Data - sum, balance'!B26</f>
        <v>9487736.4876</v>
      </c>
    </row>
    <row r="37" spans="1:2" ht="15">
      <c r="A37" s="53" t="s">
        <v>54</v>
      </c>
      <c r="B37" s="136">
        <f>'Data - sum, balance'!B5</f>
        <v>769547079.8396002</v>
      </c>
    </row>
    <row r="38" spans="1:2" ht="15">
      <c r="A38" s="2"/>
      <c r="B38" s="3"/>
    </row>
    <row r="39" spans="1:2" ht="15">
      <c r="A39" s="53" t="s">
        <v>55</v>
      </c>
      <c r="B39" s="3"/>
    </row>
    <row r="40" spans="1:2" ht="15">
      <c r="A40" s="2"/>
      <c r="B40" s="3"/>
    </row>
    <row r="41" spans="1:2" ht="15">
      <c r="A41" s="2" t="s">
        <v>56</v>
      </c>
      <c r="B41" s="87"/>
    </row>
    <row r="42" spans="1:2" ht="15">
      <c r="A42" s="2" t="s">
        <v>57</v>
      </c>
      <c r="B42" s="84">
        <f>'Data - sum, balance'!B29</f>
        <v>773110</v>
      </c>
    </row>
    <row r="43" spans="1:2" ht="15">
      <c r="A43" s="2" t="s">
        <v>58</v>
      </c>
      <c r="B43" s="84">
        <f>'Data - sum, balance'!B30</f>
        <v>6761137</v>
      </c>
    </row>
    <row r="44" spans="1:2" ht="15">
      <c r="A44" s="53" t="s">
        <v>59</v>
      </c>
      <c r="B44" s="136">
        <f>'Data - sum, balance'!B28</f>
        <v>7534246</v>
      </c>
    </row>
    <row r="45" spans="1:2" ht="15">
      <c r="A45" s="2" t="s">
        <v>60</v>
      </c>
      <c r="B45" s="84">
        <f>'Data - sum, balance'!B31</f>
        <v>744727127.4103999</v>
      </c>
    </row>
    <row r="46" spans="1:2" ht="15">
      <c r="A46" s="2" t="s">
        <v>61</v>
      </c>
      <c r="B46" s="3"/>
    </row>
    <row r="47" spans="1:2" ht="15">
      <c r="A47" s="2" t="s">
        <v>62</v>
      </c>
      <c r="B47" s="84">
        <f>'Data - sum, balance'!B33</f>
        <v>107418</v>
      </c>
    </row>
    <row r="48" spans="1:2" ht="15">
      <c r="A48" s="2" t="s">
        <v>63</v>
      </c>
      <c r="B48" s="84">
        <f>'Data - sum, balance'!B34</f>
        <v>4121827.4952000002</v>
      </c>
    </row>
    <row r="49" spans="1:2" ht="15">
      <c r="A49" s="53" t="s">
        <v>64</v>
      </c>
      <c r="B49" s="136">
        <f>'Data - sum, balance'!B32</f>
        <v>4229245.495200001</v>
      </c>
    </row>
    <row r="50" spans="1:2" ht="15">
      <c r="A50" s="2" t="s">
        <v>65</v>
      </c>
      <c r="B50" s="84">
        <f>'Data - sum, balance'!B35</f>
        <v>13056488.821200002</v>
      </c>
    </row>
    <row r="51" spans="1:2" ht="15">
      <c r="A51" s="53" t="s">
        <v>66</v>
      </c>
      <c r="B51" s="136">
        <f>'Data - sum, balance'!B27</f>
        <v>769547078.8396002</v>
      </c>
    </row>
    <row r="52" spans="1:2" ht="15">
      <c r="A52" s="2"/>
      <c r="B52" s="3"/>
    </row>
    <row r="53" spans="1:2" ht="15" hidden="1">
      <c r="A53" s="2"/>
      <c r="B53" s="3"/>
    </row>
    <row r="54" spans="1:2" ht="15" hidden="1">
      <c r="A54" s="2"/>
      <c r="B54" s="3"/>
    </row>
    <row r="55" spans="1:2" ht="15" hidden="1">
      <c r="A55" s="3"/>
      <c r="B55" s="3"/>
    </row>
    <row r="56" ht="15" hidden="1">
      <c r="B56" s="3"/>
    </row>
    <row r="57" ht="15" hidden="1">
      <c r="B57" s="3"/>
    </row>
    <row r="58" ht="15" hidden="1">
      <c r="B58" s="3"/>
    </row>
    <row r="59" ht="15" hidden="1">
      <c r="B59" s="3"/>
    </row>
    <row r="60" ht="15" hidden="1">
      <c r="B60" s="3"/>
    </row>
    <row r="61" ht="15" hidden="1">
      <c r="B61" s="3"/>
    </row>
    <row r="62" ht="15" hidden="1">
      <c r="B62" s="3"/>
    </row>
    <row r="63" ht="15" hidden="1">
      <c r="B63" s="3"/>
    </row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rowBreaks count="1" manualBreakCount="1">
    <brk id="38" max="2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0"/>
  <sheetViews>
    <sheetView zoomScaleSheetLayoutView="100" workbookViewId="0" topLeftCell="A1">
      <selection activeCell="A1" sqref="A1"/>
    </sheetView>
  </sheetViews>
  <sheetFormatPr defaultColWidth="0" defaultRowHeight="15" customHeight="1" zeroHeight="1"/>
  <cols>
    <col min="1" max="1" width="48.8515625" style="94" customWidth="1"/>
    <col min="2" max="2" width="29.00390625" style="94" bestFit="1" customWidth="1"/>
    <col min="3" max="3" width="25.57421875" style="94" bestFit="1" customWidth="1"/>
    <col min="4" max="4" width="3.8515625" style="94" customWidth="1"/>
    <col min="5" max="16384" width="26.8515625" style="94" hidden="1" customWidth="1"/>
  </cols>
  <sheetData>
    <row r="1" spans="1:254" s="6" customFormat="1" ht="12.75">
      <c r="A1" s="68" t="s">
        <v>423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</row>
    <row r="2" spans="1:4" ht="21">
      <c r="A2" s="70" t="s">
        <v>689</v>
      </c>
      <c r="B2" s="71"/>
      <c r="C2" s="71"/>
      <c r="D2" s="71"/>
    </row>
    <row r="3" spans="1:4" ht="21">
      <c r="A3" s="145" t="s">
        <v>690</v>
      </c>
      <c r="B3" s="145"/>
      <c r="C3" s="145"/>
      <c r="D3" s="145"/>
    </row>
    <row r="4" spans="1:4" ht="21">
      <c r="A4" s="5">
        <v>2014</v>
      </c>
      <c r="B4" s="1"/>
      <c r="C4" s="1"/>
      <c r="D4" s="1"/>
    </row>
    <row r="5" spans="1:4" s="96" customFormat="1" ht="15">
      <c r="A5" s="3"/>
      <c r="B5" s="1"/>
      <c r="C5" s="1"/>
      <c r="D5" s="1"/>
    </row>
    <row r="6" spans="1:4" ht="16.5">
      <c r="A6" s="4" t="s">
        <v>1</v>
      </c>
      <c r="B6" s="1" t="s">
        <v>691</v>
      </c>
      <c r="C6" s="1" t="s">
        <v>692</v>
      </c>
      <c r="D6" s="1"/>
    </row>
    <row r="7" spans="1:4" ht="15">
      <c r="A7" s="55" t="s">
        <v>453</v>
      </c>
      <c r="B7" s="56" t="s">
        <v>4</v>
      </c>
      <c r="C7" s="56" t="s">
        <v>4</v>
      </c>
      <c r="D7" s="1"/>
    </row>
    <row r="8" spans="1:4" ht="15" customHeight="1">
      <c r="A8" s="3" t="s">
        <v>3</v>
      </c>
      <c r="D8" s="1"/>
    </row>
    <row r="9" spans="1:4" ht="15" customHeight="1">
      <c r="A9" s="3" t="s">
        <v>693</v>
      </c>
      <c r="B9" s="3">
        <f>'Data - sum, adm. omk.'!C7</f>
        <v>1261.1052</v>
      </c>
      <c r="C9" s="3">
        <f>'Data - sum, adm. omk.'!D7</f>
        <v>12688.187599999997</v>
      </c>
      <c r="D9" s="1"/>
    </row>
    <row r="10" spans="1:4" ht="15" customHeight="1">
      <c r="A10" s="3" t="s">
        <v>694</v>
      </c>
      <c r="B10" s="3">
        <f>'Data - sum, adm. omk.'!C8</f>
        <v>3074.1648</v>
      </c>
      <c r="C10" s="3">
        <f>'Data - sum, adm. omk.'!D8</f>
        <v>6634.661599999999</v>
      </c>
      <c r="D10" s="1"/>
    </row>
    <row r="11" spans="1:4" ht="15" customHeight="1">
      <c r="A11" s="3" t="s">
        <v>695</v>
      </c>
      <c r="B11" s="3">
        <f>'Data - sum, adm. omk.'!C9</f>
        <v>3822</v>
      </c>
      <c r="C11" s="3">
        <f>'Data - sum, adm. omk.'!D9</f>
        <v>2091</v>
      </c>
      <c r="D11" s="1"/>
    </row>
    <row r="12" spans="1:4" ht="15" customHeight="1">
      <c r="A12" s="3" t="s">
        <v>696</v>
      </c>
      <c r="B12" s="3">
        <f>'Data - sum, adm. omk.'!C10</f>
        <v>650</v>
      </c>
      <c r="C12" s="3">
        <f>'Data - sum, adm. omk.'!D10</f>
        <v>2254</v>
      </c>
      <c r="D12" s="3"/>
    </row>
    <row r="13" spans="1:4" ht="15" customHeight="1">
      <c r="A13" s="3" t="s">
        <v>697</v>
      </c>
      <c r="B13" s="3">
        <f>'Data - sum, adm. omk.'!C11</f>
        <v>543</v>
      </c>
      <c r="C13" s="3">
        <f>'Data - sum, adm. omk.'!D11</f>
        <v>43612</v>
      </c>
      <c r="D13" s="3"/>
    </row>
    <row r="14" spans="1:4" ht="15" customHeight="1">
      <c r="A14" s="3" t="s">
        <v>698</v>
      </c>
      <c r="B14" s="3">
        <f>'Data - sum, adm. omk.'!C12</f>
        <v>0</v>
      </c>
      <c r="C14" s="3">
        <f>'Data - sum, adm. omk.'!D12</f>
        <v>4009</v>
      </c>
      <c r="D14" s="3"/>
    </row>
    <row r="15" spans="1:4" ht="15" customHeight="1">
      <c r="A15" s="3" t="s">
        <v>699</v>
      </c>
      <c r="B15" s="3">
        <f>'Data - sum, adm. omk.'!C13</f>
        <v>0</v>
      </c>
      <c r="C15" s="3">
        <f>'Data - sum, adm. omk.'!D13</f>
        <v>2377</v>
      </c>
      <c r="D15" s="3"/>
    </row>
    <row r="16" spans="1:4" ht="15" customHeight="1">
      <c r="A16" s="3" t="s">
        <v>700</v>
      </c>
      <c r="B16" s="3">
        <f>'Data - sum, adm. omk.'!C14</f>
        <v>21</v>
      </c>
      <c r="C16" s="3">
        <f>'Data - sum, adm. omk.'!D14</f>
        <v>28588</v>
      </c>
      <c r="D16" s="3"/>
    </row>
    <row r="17" spans="1:4" ht="15" customHeight="1">
      <c r="A17" s="3" t="s">
        <v>701</v>
      </c>
      <c r="B17" s="3">
        <f>'Data - sum, adm. omk.'!C15</f>
        <v>33984.471600000004</v>
      </c>
      <c r="C17" s="3">
        <f>'Data - sum, adm. omk.'!D15</f>
        <v>103526.86439999999</v>
      </c>
      <c r="D17" s="3"/>
    </row>
    <row r="18" spans="1:4" ht="15" customHeight="1">
      <c r="A18" s="3" t="s">
        <v>702</v>
      </c>
      <c r="B18" s="3">
        <f>'Data - sum, adm. omk.'!C16</f>
        <v>2652566.6424000007</v>
      </c>
      <c r="C18" s="3">
        <f>'Data - sum, adm. omk.'!D16</f>
        <v>431104</v>
      </c>
      <c r="D18" s="3"/>
    </row>
    <row r="19" spans="1:4" ht="15" customHeight="1">
      <c r="A19" s="3" t="s">
        <v>703</v>
      </c>
      <c r="B19" s="3">
        <f>'Data - sum, adm. omk.'!C17+'Data - sum, adm. omk.'!C18+'Data - sum, adm. omk.'!C19</f>
        <v>1627839.6024000004</v>
      </c>
      <c r="C19" s="3">
        <f>'Data - sum, adm. omk.'!D17+'Data - sum, adm. omk.'!D18+'Data - sum, adm. omk.'!D19</f>
        <v>607544</v>
      </c>
      <c r="D19" s="3"/>
    </row>
    <row r="20" spans="1:4" s="95" customFormat="1" ht="15" customHeight="1">
      <c r="A20" s="3" t="s">
        <v>704</v>
      </c>
      <c r="B20" s="3">
        <f>'Data - sum, adm. omk.'!C20+'Data - sum, adm. omk.'!C21</f>
        <v>1741881.348</v>
      </c>
      <c r="C20" s="3">
        <f>'Data - sum, adm. omk.'!D20+'Data - sum, adm. omk.'!D21</f>
        <v>33889.887200000005</v>
      </c>
      <c r="D20" s="3"/>
    </row>
    <row r="21" spans="1:4" ht="15" customHeight="1">
      <c r="A21" s="3" t="s">
        <v>705</v>
      </c>
      <c r="B21" s="3">
        <f>'Data - sum, adm. omk.'!C22+'Data - sum, adm. omk.'!C23</f>
        <v>210980.72800000003</v>
      </c>
      <c r="C21" s="3">
        <f>'Data - sum, adm. omk.'!D22+'Data - sum, adm. omk.'!D23</f>
        <v>35846</v>
      </c>
      <c r="D21" s="3"/>
    </row>
    <row r="22" spans="1:4" ht="15" customHeight="1">
      <c r="A22" s="54" t="s">
        <v>726</v>
      </c>
      <c r="B22" s="54">
        <f>SUM(B9:B21)</f>
        <v>6276624.062400001</v>
      </c>
      <c r="C22" s="54">
        <f>SUM(C9:C21)</f>
        <v>1314164.6008</v>
      </c>
      <c r="D22" s="54"/>
    </row>
    <row r="23" spans="1:4" ht="15" customHeight="1">
      <c r="A23" s="54" t="s">
        <v>727</v>
      </c>
      <c r="B23" s="97"/>
      <c r="C23" s="54">
        <f>C22+B22</f>
        <v>7590788.663200001</v>
      </c>
      <c r="D23" s="97"/>
    </row>
    <row r="24" ht="15" customHeight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>
      <c r="D30" s="95"/>
    </row>
    <row r="31" ht="15" customHeight="1" hidden="1"/>
  </sheetData>
  <sheetProtection/>
  <mergeCells count="1">
    <mergeCell ref="A3:D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15" workbookViewId="0" topLeftCell="A1">
      <selection activeCell="B7" sqref="B7"/>
    </sheetView>
  </sheetViews>
  <sheetFormatPr defaultColWidth="0" defaultRowHeight="12.75" customHeight="1" zeroHeight="1"/>
  <cols>
    <col min="1" max="1" width="3.8515625" style="12" customWidth="1"/>
    <col min="2" max="2" width="60.140625" style="12" customWidth="1"/>
    <col min="3" max="3" width="2.421875" style="12" customWidth="1"/>
    <col min="4" max="4" width="15.8515625" style="12" bestFit="1" customWidth="1"/>
    <col min="5" max="5" width="13.421875" style="12" customWidth="1"/>
    <col min="6" max="6" width="3.7109375" style="12" customWidth="1"/>
    <col min="7" max="16384" width="0" style="16" hidden="1" customWidth="1"/>
  </cols>
  <sheetData>
    <row r="1" spans="1:256" s="6" customFormat="1" ht="12.75">
      <c r="A1" s="146" t="s">
        <v>423</v>
      </c>
      <c r="B1" s="146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6" ht="22.5" customHeight="1">
      <c r="A2" s="13" t="s">
        <v>416</v>
      </c>
      <c r="B2" s="14"/>
      <c r="C2" s="14"/>
      <c r="D2" s="14"/>
      <c r="E2" s="14"/>
      <c r="F2" s="15"/>
    </row>
    <row r="3" spans="1:6" ht="22.5" customHeight="1">
      <c r="A3" s="13" t="s">
        <v>510</v>
      </c>
      <c r="B3" s="17"/>
      <c r="C3" s="18"/>
      <c r="D3" s="18"/>
      <c r="E3" s="18"/>
      <c r="F3" s="19"/>
    </row>
    <row r="4" spans="1:6" ht="11.25" customHeight="1">
      <c r="A4" s="13"/>
      <c r="B4" s="17"/>
      <c r="C4" s="18"/>
      <c r="D4" s="18"/>
      <c r="E4" s="18"/>
      <c r="F4" s="19"/>
    </row>
    <row r="5" spans="1:6" ht="12.75" customHeight="1">
      <c r="A5" s="20" t="s">
        <v>406</v>
      </c>
      <c r="B5" s="20"/>
      <c r="C5" s="21"/>
      <c r="D5" s="22" t="s">
        <v>407</v>
      </c>
      <c r="E5" s="23"/>
      <c r="F5" s="24"/>
    </row>
    <row r="6" spans="1:6" ht="15">
      <c r="A6" s="25"/>
      <c r="B6" s="25"/>
      <c r="C6" s="26"/>
      <c r="D6" s="77" t="s">
        <v>408</v>
      </c>
      <c r="E6" s="74">
        <f>VLOOKUP($B$7,'Data -enkelt, resultat'!$A$1:$S$630,MATCH(D6,'Data -enkelt, resultat'!$A$1:$S$1,0),FALSE)</f>
        <v>11005</v>
      </c>
      <c r="F6" s="27"/>
    </row>
    <row r="7" spans="1:6" ht="15">
      <c r="A7" s="72"/>
      <c r="B7" s="28" t="s">
        <v>796</v>
      </c>
      <c r="C7" s="29"/>
      <c r="D7" s="77" t="s">
        <v>409</v>
      </c>
      <c r="E7" s="74">
        <f>VLOOKUP($B$7,'Data -enkelt, resultat'!$A$1:$S$630,MATCH(D7,'Data -enkelt, resultat'!$A$1:$S$1,0),FALSE)</f>
        <v>1</v>
      </c>
      <c r="F7" s="27"/>
    </row>
    <row r="8" spans="1:6" ht="15">
      <c r="A8" s="21"/>
      <c r="B8" s="21"/>
      <c r="C8" s="30"/>
      <c r="D8" s="31" t="s">
        <v>410</v>
      </c>
      <c r="E8" s="74">
        <f>VLOOKUP($B$7,'Data -enkelt, resultat'!$A:$S,MATCH(D8,'Data -enkelt, resultat'!$A$1:$S$1,0),FALSE)</f>
        <v>201412</v>
      </c>
      <c r="F8" s="27"/>
    </row>
    <row r="9" spans="1:6" ht="22.5" customHeight="1">
      <c r="A9" s="32" t="s">
        <v>411</v>
      </c>
      <c r="B9" s="32"/>
      <c r="C9" s="33"/>
      <c r="D9" s="34" t="s">
        <v>412</v>
      </c>
      <c r="E9" s="35" t="s">
        <v>4</v>
      </c>
      <c r="F9" s="27"/>
    </row>
    <row r="10" spans="1:6" ht="15">
      <c r="A10" s="38" t="s">
        <v>424</v>
      </c>
      <c r="B10" s="31" t="s">
        <v>425</v>
      </c>
      <c r="C10" s="73"/>
      <c r="D10" s="37"/>
      <c r="E10" s="75"/>
      <c r="F10" s="15"/>
    </row>
    <row r="11" spans="1:6" ht="15">
      <c r="A11" s="38" t="s">
        <v>426</v>
      </c>
      <c r="B11" s="31" t="s">
        <v>427</v>
      </c>
      <c r="C11" s="73"/>
      <c r="D11" s="37" t="s">
        <v>79</v>
      </c>
      <c r="E11" s="75">
        <f>VLOOKUP($B$7,'Data -enkelt, resultat'!$A:$S,MATCH(D11,'Data -enkelt, resultat'!$A$1:$S$1,0),FALSE)/1000</f>
        <v>75</v>
      </c>
      <c r="F11" s="15"/>
    </row>
    <row r="12" spans="1:6" ht="15">
      <c r="A12" s="38" t="s">
        <v>428</v>
      </c>
      <c r="B12" s="31" t="s">
        <v>429</v>
      </c>
      <c r="C12" s="73"/>
      <c r="D12" s="37" t="s">
        <v>80</v>
      </c>
      <c r="E12" s="75">
        <f>VLOOKUP($B$7,'Data -enkelt, resultat'!$A:$S,MATCH(D12,'Data -enkelt, resultat'!$A$1:$S$1,0),FALSE)/1000</f>
        <v>0</v>
      </c>
      <c r="F12" s="15"/>
    </row>
    <row r="13" spans="1:6" ht="15">
      <c r="A13" s="38" t="s">
        <v>430</v>
      </c>
      <c r="B13" s="31" t="s">
        <v>431</v>
      </c>
      <c r="C13" s="73"/>
      <c r="D13" s="37" t="s">
        <v>81</v>
      </c>
      <c r="E13" s="75">
        <f>VLOOKUP($B$7,'Data -enkelt, resultat'!$A:$S,MATCH(D13,'Data -enkelt, resultat'!$A$1:$S$1,0),FALSE)/1000</f>
        <v>33125</v>
      </c>
      <c r="F13" s="15"/>
    </row>
    <row r="14" spans="1:6" ht="15">
      <c r="A14" s="38"/>
      <c r="B14" s="61" t="s">
        <v>9</v>
      </c>
      <c r="C14" s="73"/>
      <c r="D14" s="37"/>
      <c r="E14" s="76">
        <f>SUM(E11:E13)</f>
        <v>33200</v>
      </c>
      <c r="F14" s="15"/>
    </row>
    <row r="15" spans="1:6" ht="15">
      <c r="A15" s="38" t="s">
        <v>432</v>
      </c>
      <c r="B15" s="31" t="s">
        <v>433</v>
      </c>
      <c r="C15" s="73"/>
      <c r="D15" s="37"/>
      <c r="E15" s="75"/>
      <c r="F15" s="15"/>
    </row>
    <row r="16" spans="1:6" ht="15">
      <c r="A16" s="38" t="s">
        <v>434</v>
      </c>
      <c r="B16" s="31" t="s">
        <v>435</v>
      </c>
      <c r="C16" s="73"/>
      <c r="D16" s="37" t="s">
        <v>69</v>
      </c>
      <c r="E16" s="75">
        <f>VLOOKUP($B$7,'Data -enkelt, resultat'!$A:$S,MATCH(D16,'Data -enkelt, resultat'!$A$1:$S$1,0),FALSE)/1000</f>
        <v>0</v>
      </c>
      <c r="F16" s="15"/>
    </row>
    <row r="17" spans="1:6" ht="15">
      <c r="A17" s="38" t="s">
        <v>436</v>
      </c>
      <c r="B17" s="31" t="s">
        <v>437</v>
      </c>
      <c r="C17" s="73"/>
      <c r="D17" s="37" t="s">
        <v>70</v>
      </c>
      <c r="E17" s="75">
        <f>VLOOKUP($B$7,'Data -enkelt, resultat'!$A:$S,MATCH(D17,'Data -enkelt, resultat'!$A$1:$S$1,0),FALSE)/1000</f>
        <v>419723</v>
      </c>
      <c r="F17" s="15"/>
    </row>
    <row r="18" spans="1:6" ht="15">
      <c r="A18" s="38" t="s">
        <v>438</v>
      </c>
      <c r="B18" s="31" t="s">
        <v>439</v>
      </c>
      <c r="C18" s="73"/>
      <c r="D18" s="37" t="s">
        <v>71</v>
      </c>
      <c r="E18" s="75">
        <f>VLOOKUP($B$7,'Data -enkelt, resultat'!$A:$S,MATCH(D18,'Data -enkelt, resultat'!$A$1:$S$1,0),FALSE)/1000</f>
        <v>0</v>
      </c>
      <c r="F18" s="15"/>
    </row>
    <row r="19" spans="1:6" ht="15">
      <c r="A19" s="38" t="s">
        <v>440</v>
      </c>
      <c r="B19" s="31" t="s">
        <v>441</v>
      </c>
      <c r="C19" s="73"/>
      <c r="D19" s="37" t="s">
        <v>72</v>
      </c>
      <c r="E19" s="75">
        <f>VLOOKUP($B$7,'Data -enkelt, resultat'!$A:$S,MATCH(D19,'Data -enkelt, resultat'!$A$1:$S$1,0),FALSE)/1000</f>
        <v>0</v>
      </c>
      <c r="F19" s="15"/>
    </row>
    <row r="20" spans="1:6" ht="15">
      <c r="A20" s="38" t="s">
        <v>442</v>
      </c>
      <c r="B20" s="31" t="s">
        <v>443</v>
      </c>
      <c r="C20" s="73"/>
      <c r="D20" s="37" t="s">
        <v>73</v>
      </c>
      <c r="E20" s="75">
        <f>VLOOKUP($B$7,'Data -enkelt, resultat'!$A:$S,MATCH(D20,'Data -enkelt, resultat'!$A$1:$S$1,0),FALSE)/1000</f>
        <v>0</v>
      </c>
      <c r="F20" s="15"/>
    </row>
    <row r="21" spans="1:6" ht="15">
      <c r="A21" s="38" t="s">
        <v>444</v>
      </c>
      <c r="B21" s="31" t="s">
        <v>445</v>
      </c>
      <c r="C21" s="73"/>
      <c r="D21" s="37" t="s">
        <v>74</v>
      </c>
      <c r="E21" s="75">
        <f>VLOOKUP($B$7,'Data -enkelt, resultat'!$A:$S,MATCH(D21,'Data -enkelt, resultat'!$A$1:$S$1,0),FALSE)/1000</f>
        <v>0</v>
      </c>
      <c r="F21" s="15"/>
    </row>
    <row r="22" spans="1:6" ht="15">
      <c r="A22" s="38" t="s">
        <v>446</v>
      </c>
      <c r="B22" s="31" t="s">
        <v>451</v>
      </c>
      <c r="C22" s="73"/>
      <c r="D22" s="37" t="s">
        <v>75</v>
      </c>
      <c r="E22" s="75">
        <f>VLOOKUP($B$7,'Data -enkelt, resultat'!$A:$S,MATCH(D22,'Data -enkelt, resultat'!$A$1:$S$1,0),FALSE)/1000</f>
        <v>900</v>
      </c>
      <c r="F22" s="15"/>
    </row>
    <row r="23" spans="1:6" ht="15">
      <c r="A23" s="38"/>
      <c r="B23" s="61" t="s">
        <v>18</v>
      </c>
      <c r="C23" s="73"/>
      <c r="D23" s="37"/>
      <c r="E23" s="76">
        <f>SUM(E16:E22)</f>
        <v>420623</v>
      </c>
      <c r="F23" s="15"/>
    </row>
    <row r="24" spans="1:6" ht="15">
      <c r="A24" s="36" t="s">
        <v>447</v>
      </c>
      <c r="B24" s="61" t="s">
        <v>450</v>
      </c>
      <c r="C24" s="73"/>
      <c r="D24" s="37"/>
      <c r="E24" s="76">
        <f>E23+E14</f>
        <v>453823</v>
      </c>
      <c r="F24" s="15"/>
    </row>
    <row r="25" spans="1:6" ht="15">
      <c r="A25" s="38" t="s">
        <v>452</v>
      </c>
      <c r="B25" s="31" t="s">
        <v>453</v>
      </c>
      <c r="C25" s="73"/>
      <c r="D25" s="37" t="s">
        <v>76</v>
      </c>
      <c r="E25" s="75">
        <f>VLOOKUP($B$7,'Data -enkelt, resultat'!$A:$S,MATCH(D25,'Data -enkelt, resultat'!$A$1:$S$1,0),FALSE)/1000</f>
        <v>25508</v>
      </c>
      <c r="F25" s="15"/>
    </row>
    <row r="26" spans="1:6" ht="15">
      <c r="A26" s="38" t="s">
        <v>454</v>
      </c>
      <c r="B26" s="31" t="s">
        <v>455</v>
      </c>
      <c r="C26" s="73"/>
      <c r="D26" s="37" t="s">
        <v>77</v>
      </c>
      <c r="E26" s="75">
        <f>VLOOKUP($B$7,'Data -enkelt, resultat'!$A:$S,MATCH(D26,'Data -enkelt, resultat'!$A$1:$S$1,0),FALSE)/1000</f>
        <v>0</v>
      </c>
      <c r="F26" s="15"/>
    </row>
    <row r="27" spans="1:6" ht="15">
      <c r="A27" s="36" t="s">
        <v>448</v>
      </c>
      <c r="B27" s="61" t="s">
        <v>449</v>
      </c>
      <c r="C27" s="73"/>
      <c r="D27" s="37"/>
      <c r="E27" s="76">
        <f>E24-E25+E26</f>
        <v>428315</v>
      </c>
      <c r="F27" s="15"/>
    </row>
    <row r="28" spans="1:6" ht="15">
      <c r="A28" s="38" t="s">
        <v>458</v>
      </c>
      <c r="B28" s="31" t="s">
        <v>459</v>
      </c>
      <c r="C28" s="73"/>
      <c r="D28" s="37" t="s">
        <v>78</v>
      </c>
      <c r="E28" s="75">
        <f>VLOOKUP($B$7,'Data -enkelt, resultat'!$A:$S,MATCH(D28,'Data -enkelt, resultat'!$A$1:$S$1,0),FALSE)/1000</f>
        <v>1</v>
      </c>
      <c r="F28" s="15"/>
    </row>
    <row r="29" spans="1:6" ht="15">
      <c r="A29" s="36" t="s">
        <v>456</v>
      </c>
      <c r="B29" s="61" t="s">
        <v>457</v>
      </c>
      <c r="C29" s="73"/>
      <c r="D29" s="37"/>
      <c r="E29" s="76">
        <f>E27-E28</f>
        <v>428314</v>
      </c>
      <c r="F29" s="15"/>
    </row>
    <row r="30" spans="1:6" ht="13.5" customHeight="1">
      <c r="A30" s="15"/>
      <c r="B30" s="15"/>
      <c r="C30" s="15"/>
      <c r="D30" s="15"/>
      <c r="E30" s="15"/>
      <c r="F30" s="15"/>
    </row>
    <row r="31" ht="15" hidden="1"/>
    <row r="32" ht="15" hidden="1"/>
    <row r="33" ht="15" hidden="1"/>
    <row r="34" ht="15" hidden="1"/>
    <row r="35" ht="15" hidden="1"/>
  </sheetData>
  <sheetProtection/>
  <mergeCells count="1">
    <mergeCell ref="A1:B1"/>
  </mergeCells>
  <dataValidations count="3">
    <dataValidation type="whole" allowBlank="1" showInputMessage="1" showErrorMessage="1" error="Feltet skal indeholde et heltal mellem -9999999999999 og 9999999999999" sqref="E11:E28 E6:E8">
      <formula1>-9999999999999</formula1>
      <formula2>9999999999999</formula2>
    </dataValidation>
    <dataValidation type="list" allowBlank="1" showInputMessage="1" showErrorMessage="1" sqref="C7">
      <formula1>INA</formula1>
    </dataValidation>
    <dataValidation type="list" allowBlank="1" showInputMessage="1" showErrorMessage="1" sqref="B7">
      <formula1>Liste</formula1>
    </dataValidation>
  </dataValidation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90" r:id="rId2"/>
  <headerFooter>
    <oddHeader>&amp;C&amp;G</oddHeader>
  </headerFooter>
  <ignoredErrors>
    <ignoredError sqref="E27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15" workbookViewId="0" topLeftCell="A1">
      <selection activeCell="B7" sqref="B7"/>
    </sheetView>
  </sheetViews>
  <sheetFormatPr defaultColWidth="0" defaultRowHeight="12.75" customHeight="1" zeroHeight="1"/>
  <cols>
    <col min="1" max="1" width="5.140625" style="12" customWidth="1"/>
    <col min="2" max="2" width="72.8515625" style="12" customWidth="1"/>
    <col min="3" max="3" width="15.57421875" style="12" bestFit="1" customWidth="1"/>
    <col min="4" max="4" width="12.7109375" style="12" bestFit="1" customWidth="1"/>
    <col min="5" max="5" width="2.7109375" style="15" customWidth="1"/>
    <col min="6" max="16384" width="0" style="12" hidden="1" customWidth="1"/>
  </cols>
  <sheetData>
    <row r="1" spans="1:256" s="6" customFormat="1" ht="12.75">
      <c r="A1" s="146" t="s">
        <v>423</v>
      </c>
      <c r="B1" s="146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5" ht="21">
      <c r="A2" s="13" t="s">
        <v>417</v>
      </c>
      <c r="B2" s="14"/>
      <c r="C2" s="14"/>
      <c r="D2" s="14"/>
      <c r="E2" s="14"/>
    </row>
    <row r="3" spans="1:5" ht="21">
      <c r="A3" s="13" t="s">
        <v>509</v>
      </c>
      <c r="B3" s="18"/>
      <c r="C3" s="18"/>
      <c r="D3" s="18"/>
      <c r="E3" s="18"/>
    </row>
    <row r="4" spans="1:5" ht="9" customHeight="1">
      <c r="A4" s="13"/>
      <c r="B4" s="18"/>
      <c r="C4" s="18"/>
      <c r="D4" s="18"/>
      <c r="E4" s="18"/>
    </row>
    <row r="5" spans="1:5" ht="15">
      <c r="A5" s="20" t="s">
        <v>406</v>
      </c>
      <c r="B5" s="21"/>
      <c r="C5" s="22" t="s">
        <v>407</v>
      </c>
      <c r="D5" s="23"/>
      <c r="E5" s="23"/>
    </row>
    <row r="6" spans="1:5" ht="15">
      <c r="A6" s="25"/>
      <c r="B6" s="26"/>
      <c r="C6" s="77" t="s">
        <v>408</v>
      </c>
      <c r="D6" s="74">
        <f>VLOOKUP($B$7,'Data - enkelt, balance'!$A$1:$AK$623,MATCH($C6,'Data - enkelt, balance'!$A$1:$I$1,0),FALSE)</f>
        <v>11005</v>
      </c>
      <c r="E6" s="58"/>
    </row>
    <row r="7" spans="2:5" ht="15">
      <c r="B7" s="28" t="s">
        <v>796</v>
      </c>
      <c r="C7" s="77" t="s">
        <v>409</v>
      </c>
      <c r="D7" s="74">
        <f>VLOOKUP($B$7,'Data - enkelt, balance'!$A$1:$AK$623,MATCH($C7,'Data - enkelt, balance'!$A$1:$I$1,0),FALSE)</f>
        <v>1</v>
      </c>
      <c r="E7" s="59"/>
    </row>
    <row r="8" spans="1:5" ht="15">
      <c r="A8" s="21"/>
      <c r="B8" s="30"/>
      <c r="C8" s="31" t="s">
        <v>410</v>
      </c>
      <c r="D8" s="74">
        <f>VLOOKUP($B$7,'Data - enkelt, balance'!$A$1:$AK$623,MATCH($C8,'Data - enkelt, balance'!$A$1:$I$1,0),FALSE)</f>
        <v>201412</v>
      </c>
      <c r="E8" s="58"/>
    </row>
    <row r="9" spans="1:5" ht="15">
      <c r="A9" s="25"/>
      <c r="B9" s="25"/>
      <c r="C9" s="60"/>
      <c r="D9" s="78"/>
      <c r="E9" s="58"/>
    </row>
    <row r="10" spans="1:5" ht="15">
      <c r="A10" s="34" t="s">
        <v>411</v>
      </c>
      <c r="B10" s="81" t="s">
        <v>27</v>
      </c>
      <c r="C10" s="34" t="s">
        <v>412</v>
      </c>
      <c r="D10" s="35" t="s">
        <v>4</v>
      </c>
      <c r="E10" s="35"/>
    </row>
    <row r="11" spans="1:5" ht="15">
      <c r="A11" s="31" t="s">
        <v>460</v>
      </c>
      <c r="B11" s="77" t="s">
        <v>461</v>
      </c>
      <c r="C11" s="37"/>
      <c r="D11" s="64"/>
      <c r="E11" s="63"/>
    </row>
    <row r="12" spans="1:5" ht="15">
      <c r="A12" s="31" t="s">
        <v>426</v>
      </c>
      <c r="B12" s="77" t="s">
        <v>462</v>
      </c>
      <c r="C12" s="37" t="s">
        <v>377</v>
      </c>
      <c r="D12" s="64">
        <f>VLOOKUP($B$7,'Data - enkelt, balance'!$A:$AK,MATCH(C12,'Data - enkelt, balance'!$A$1:$AK$1,0),FALSE)/1000</f>
        <v>68014</v>
      </c>
      <c r="E12" s="63"/>
    </row>
    <row r="13" spans="1:5" ht="15">
      <c r="A13" s="31" t="s">
        <v>428</v>
      </c>
      <c r="B13" s="77" t="s">
        <v>463</v>
      </c>
      <c r="C13" s="37" t="s">
        <v>378</v>
      </c>
      <c r="D13" s="64">
        <f>VLOOKUP($B$7,'Data - enkelt, balance'!$A:$AK,MATCH(C13,'Data - enkelt, balance'!$A$1:$AK$1,0),FALSE)/1000</f>
        <v>0</v>
      </c>
      <c r="E13" s="63"/>
    </row>
    <row r="14" spans="1:5" ht="15">
      <c r="A14" s="31"/>
      <c r="B14" s="80" t="s">
        <v>31</v>
      </c>
      <c r="C14" s="37" t="s">
        <v>376</v>
      </c>
      <c r="D14" s="62">
        <f>VLOOKUP($B$7,'Data - enkelt, balance'!$A:$AK,MATCH(C14,'Data - enkelt, balance'!$A$1:$AK$1,0),FALSE)/1000</f>
        <v>68014</v>
      </c>
      <c r="E14" s="63"/>
    </row>
    <row r="15" spans="1:5" ht="15">
      <c r="A15" s="31" t="s">
        <v>432</v>
      </c>
      <c r="B15" s="77" t="s">
        <v>98</v>
      </c>
      <c r="C15" s="37"/>
      <c r="D15" s="64"/>
      <c r="E15" s="63"/>
    </row>
    <row r="16" spans="1:5" ht="15">
      <c r="A16" s="31" t="s">
        <v>434</v>
      </c>
      <c r="B16" s="77" t="s">
        <v>464</v>
      </c>
      <c r="C16" s="37" t="s">
        <v>380</v>
      </c>
      <c r="D16" s="64">
        <f>VLOOKUP($B$7,'Data - enkelt, balance'!$A:$AK,MATCH(C16,'Data - enkelt, balance'!$A$1:$AK$1,0),FALSE)/1000</f>
        <v>0</v>
      </c>
      <c r="E16" s="63"/>
    </row>
    <row r="17" spans="1:5" ht="15">
      <c r="A17" s="31" t="s">
        <v>436</v>
      </c>
      <c r="B17" s="77" t="s">
        <v>465</v>
      </c>
      <c r="C17" s="37" t="s">
        <v>381</v>
      </c>
      <c r="D17" s="64">
        <f>VLOOKUP($B$7,'Data - enkelt, balance'!$A:$AK,MATCH(C17,'Data - enkelt, balance'!$A$1:$AK$1,0),FALSE)/1000</f>
        <v>0</v>
      </c>
      <c r="E17" s="63"/>
    </row>
    <row r="18" spans="1:5" ht="15">
      <c r="A18" s="31" t="s">
        <v>438</v>
      </c>
      <c r="B18" s="77" t="s">
        <v>466</v>
      </c>
      <c r="C18" s="37" t="s">
        <v>382</v>
      </c>
      <c r="D18" s="64">
        <f>VLOOKUP($B$7,'Data - enkelt, balance'!$A:$AK,MATCH(C18,'Data - enkelt, balance'!$A$1:$AK$1,0),FALSE)/1000</f>
        <v>0</v>
      </c>
      <c r="E18" s="63"/>
    </row>
    <row r="19" spans="1:5" ht="15">
      <c r="A19" s="31"/>
      <c r="B19" s="80" t="s">
        <v>36</v>
      </c>
      <c r="C19" s="37" t="s">
        <v>379</v>
      </c>
      <c r="D19" s="62">
        <f>VLOOKUP($B$7,'Data - enkelt, balance'!$A:$AK,MATCH(C19,'Data - enkelt, balance'!$A$1:$AK$1,0),FALSE)/1000</f>
        <v>0</v>
      </c>
      <c r="E19" s="63"/>
    </row>
    <row r="20" spans="1:5" ht="15">
      <c r="A20" s="31" t="s">
        <v>452</v>
      </c>
      <c r="B20" s="77" t="s">
        <v>467</v>
      </c>
      <c r="C20" s="37"/>
      <c r="D20" s="64"/>
      <c r="E20" s="63"/>
    </row>
    <row r="21" spans="1:5" ht="15">
      <c r="A21" s="31" t="s">
        <v>484</v>
      </c>
      <c r="B21" s="77" t="s">
        <v>468</v>
      </c>
      <c r="C21" s="37" t="s">
        <v>384</v>
      </c>
      <c r="D21" s="64">
        <f>VLOOKUP($B$7,'Data - enkelt, balance'!$A:$AK,MATCH(C21,'Data - enkelt, balance'!$A$1:$AK$1,0),FALSE)/1000</f>
        <v>2045821</v>
      </c>
      <c r="E21" s="63"/>
    </row>
    <row r="22" spans="1:5" ht="15">
      <c r="A22" s="31" t="s">
        <v>485</v>
      </c>
      <c r="B22" s="77" t="s">
        <v>469</v>
      </c>
      <c r="C22" s="37" t="s">
        <v>385</v>
      </c>
      <c r="D22" s="64">
        <f>VLOOKUP($B$7,'Data - enkelt, balance'!$A:$AK,MATCH(C22,'Data - enkelt, balance'!$A$1:$AK$1,0),FALSE)/1000</f>
        <v>120631</v>
      </c>
      <c r="E22" s="63"/>
    </row>
    <row r="23" spans="1:5" ht="15">
      <c r="A23" s="31" t="s">
        <v>486</v>
      </c>
      <c r="B23" s="77" t="s">
        <v>470</v>
      </c>
      <c r="C23" s="37" t="s">
        <v>386</v>
      </c>
      <c r="D23" s="64">
        <f>VLOOKUP($B$7,'Data - enkelt, balance'!$A:$AK,MATCH(C23,'Data - enkelt, balance'!$A$1:$AK$1,0),FALSE)/1000</f>
        <v>1225</v>
      </c>
      <c r="E23" s="63"/>
    </row>
    <row r="24" spans="1:5" ht="15">
      <c r="A24" s="31" t="s">
        <v>487</v>
      </c>
      <c r="B24" s="77" t="s">
        <v>471</v>
      </c>
      <c r="C24" s="37" t="s">
        <v>387</v>
      </c>
      <c r="D24" s="64">
        <f>VLOOKUP($B$7,'Data - enkelt, balance'!$A:$AK,MATCH(C24,'Data - enkelt, balance'!$A$1:$AK$1,0),FALSE)/1000</f>
        <v>0</v>
      </c>
      <c r="E24" s="63"/>
    </row>
    <row r="25" spans="1:5" ht="15">
      <c r="A25" s="31" t="s">
        <v>488</v>
      </c>
      <c r="B25" s="77" t="s">
        <v>472</v>
      </c>
      <c r="C25" s="37" t="s">
        <v>388</v>
      </c>
      <c r="D25" s="64">
        <f>VLOOKUP($B$7,'Data - enkelt, balance'!$A:$AK,MATCH(C25,'Data - enkelt, balance'!$A$1:$AK$1,0),FALSE)/1000</f>
        <v>0</v>
      </c>
      <c r="E25" s="63"/>
    </row>
    <row r="26" spans="1:5" ht="15">
      <c r="A26" s="31"/>
      <c r="B26" s="80" t="s">
        <v>43</v>
      </c>
      <c r="C26" s="37" t="s">
        <v>383</v>
      </c>
      <c r="D26" s="62">
        <f>VLOOKUP($B$7,'Data - enkelt, balance'!$A:$AK,MATCH(C26,'Data - enkelt, balance'!$A$1:$AK$1,0),FALSE)/1000</f>
        <v>2167677</v>
      </c>
      <c r="E26" s="63"/>
    </row>
    <row r="27" spans="1:5" ht="15">
      <c r="A27" s="31" t="s">
        <v>473</v>
      </c>
      <c r="B27" s="77" t="s">
        <v>474</v>
      </c>
      <c r="C27" s="37"/>
      <c r="D27" s="64"/>
      <c r="E27" s="63"/>
    </row>
    <row r="28" spans="1:5" ht="15">
      <c r="A28" s="31" t="s">
        <v>490</v>
      </c>
      <c r="B28" s="77" t="s">
        <v>475</v>
      </c>
      <c r="C28" s="37" t="s">
        <v>390</v>
      </c>
      <c r="D28" s="64">
        <f>VLOOKUP($B$7,'Data - enkelt, balance'!$A:$AK,MATCH(C28,'Data - enkelt, balance'!$A$1:$AK$1,0),FALSE)/1000</f>
        <v>0</v>
      </c>
      <c r="E28" s="63"/>
    </row>
    <row r="29" spans="1:5" ht="15">
      <c r="A29" s="31" t="s">
        <v>489</v>
      </c>
      <c r="B29" s="77" t="s">
        <v>476</v>
      </c>
      <c r="C29" s="37" t="s">
        <v>391</v>
      </c>
      <c r="D29" s="64">
        <f>VLOOKUP($B$7,'Data - enkelt, balance'!$A:$AK,MATCH(C29,'Data - enkelt, balance'!$A$1:$AK$1,0),FALSE)/1000</f>
        <v>0</v>
      </c>
      <c r="E29" s="63"/>
    </row>
    <row r="30" spans="1:5" ht="15">
      <c r="A30" s="31"/>
      <c r="B30" s="80" t="s">
        <v>493</v>
      </c>
      <c r="C30" s="37" t="s">
        <v>389</v>
      </c>
      <c r="D30" s="62">
        <f>VLOOKUP($B$7,'Data - enkelt, balance'!$A:$AK,MATCH(C30,'Data - enkelt, balance'!$A$1:$AK$1,0),FALSE)/1000</f>
        <v>0</v>
      </c>
      <c r="E30" s="63"/>
    </row>
    <row r="31" spans="1:5" ht="15">
      <c r="A31" s="31" t="s">
        <v>458</v>
      </c>
      <c r="B31" s="77" t="s">
        <v>477</v>
      </c>
      <c r="C31" s="37"/>
      <c r="D31" s="64"/>
      <c r="E31" s="63"/>
    </row>
    <row r="32" spans="1:5" ht="15">
      <c r="A32" s="31" t="s">
        <v>491</v>
      </c>
      <c r="B32" s="77" t="s">
        <v>478</v>
      </c>
      <c r="C32" s="37" t="s">
        <v>393</v>
      </c>
      <c r="D32" s="64">
        <f>VLOOKUP($B$7,'Data - enkelt, balance'!$A:$AK,MATCH(C32,'Data - enkelt, balance'!$A$1:$AK$1,0),FALSE)/1000</f>
        <v>0</v>
      </c>
      <c r="E32" s="63"/>
    </row>
    <row r="33" spans="1:5" ht="15">
      <c r="A33" s="31" t="s">
        <v>492</v>
      </c>
      <c r="B33" s="77" t="s">
        <v>479</v>
      </c>
      <c r="C33" s="37" t="s">
        <v>394</v>
      </c>
      <c r="D33" s="64">
        <f>VLOOKUP($B$7,'Data - enkelt, balance'!$A:$AK,MATCH(C33,'Data - enkelt, balance'!$A$1:$AK$1,0),FALSE)/1000</f>
        <v>0</v>
      </c>
      <c r="E33" s="63"/>
    </row>
    <row r="34" spans="1:5" ht="15">
      <c r="A34" s="31"/>
      <c r="B34" s="80" t="s">
        <v>51</v>
      </c>
      <c r="C34" s="37" t="s">
        <v>392</v>
      </c>
      <c r="D34" s="62">
        <f>VLOOKUP($B$7,'Data - enkelt, balance'!$A:$AK,MATCH(C34,'Data - enkelt, balance'!$A$1:$AK$1,0),FALSE)/1000</f>
        <v>0</v>
      </c>
      <c r="E34" s="63"/>
    </row>
    <row r="35" spans="1:5" ht="15">
      <c r="A35" s="31" t="s">
        <v>480</v>
      </c>
      <c r="B35" s="77" t="s">
        <v>481</v>
      </c>
      <c r="C35" s="37" t="s">
        <v>395</v>
      </c>
      <c r="D35" s="64">
        <f>VLOOKUP($B$7,'Data - enkelt, balance'!$A:$AK,MATCH(C35,'Data - enkelt, balance'!$A$1:$AK$1,0),FALSE)/1000</f>
        <v>0</v>
      </c>
      <c r="E35" s="63"/>
    </row>
    <row r="36" spans="1:5" ht="15">
      <c r="A36" s="31" t="s">
        <v>482</v>
      </c>
      <c r="B36" s="77" t="s">
        <v>483</v>
      </c>
      <c r="C36" s="37" t="s">
        <v>396</v>
      </c>
      <c r="D36" s="64">
        <f>VLOOKUP($B$7,'Data - enkelt, balance'!$A:$AK,MATCH(C36,'Data - enkelt, balance'!$A$1:$AK$1,0),FALSE)/1000</f>
        <v>187</v>
      </c>
      <c r="E36" s="63"/>
    </row>
    <row r="37" spans="1:5" ht="15">
      <c r="A37" s="31"/>
      <c r="B37" s="80" t="s">
        <v>494</v>
      </c>
      <c r="C37" s="37" t="s">
        <v>375</v>
      </c>
      <c r="D37" s="62">
        <f>VLOOKUP($B$7,'Data - enkelt, balance'!$A:$AK,MATCH(C37,'Data - enkelt, balance'!$A$1:$AK$1,0),FALSE)/1000</f>
        <v>2235878</v>
      </c>
      <c r="E37" s="63"/>
    </row>
    <row r="38" spans="1:5" ht="15">
      <c r="A38" s="25"/>
      <c r="B38" s="25"/>
      <c r="C38" s="60"/>
      <c r="D38" s="78"/>
      <c r="E38" s="63"/>
    </row>
    <row r="39" spans="1:5" ht="15">
      <c r="A39" s="34" t="s">
        <v>411</v>
      </c>
      <c r="B39" s="81" t="s">
        <v>55</v>
      </c>
      <c r="C39" s="34"/>
      <c r="D39" s="35"/>
      <c r="E39" s="63"/>
    </row>
    <row r="40" spans="1:5" ht="15">
      <c r="A40" s="31" t="s">
        <v>495</v>
      </c>
      <c r="B40" s="77" t="s">
        <v>496</v>
      </c>
      <c r="C40" s="37" t="s">
        <v>398</v>
      </c>
      <c r="D40" s="62">
        <f>VLOOKUP($B$7,'Data - enkelt, balance'!$A:$AK,MATCH(C40,'Data - enkelt, balance'!$A$1:$AK$1,0),FALSE)/1000</f>
        <v>0</v>
      </c>
      <c r="E40" s="63"/>
    </row>
    <row r="41" spans="1:5" ht="15">
      <c r="A41" s="31" t="s">
        <v>505</v>
      </c>
      <c r="B41" s="77" t="s">
        <v>497</v>
      </c>
      <c r="C41" s="37" t="s">
        <v>399</v>
      </c>
      <c r="D41" s="64">
        <f>VLOOKUP($B$7,'Data - enkelt, balance'!$A:$AK,MATCH(C41,'Data - enkelt, balance'!$A$1:$AK$1,0),FALSE)/1000</f>
        <v>0</v>
      </c>
      <c r="E41" s="63"/>
    </row>
    <row r="42" spans="1:5" ht="15">
      <c r="A42" s="31" t="s">
        <v>506</v>
      </c>
      <c r="B42" s="77" t="s">
        <v>498</v>
      </c>
      <c r="C42" s="37" t="s">
        <v>400</v>
      </c>
      <c r="D42" s="64">
        <f>VLOOKUP($B$7,'Data - enkelt, balance'!$A:$AK,MATCH(C42,'Data - enkelt, balance'!$A$1:$AK$1,0),FALSE)/1000</f>
        <v>0</v>
      </c>
      <c r="E42" s="63"/>
    </row>
    <row r="43" spans="1:5" ht="15">
      <c r="A43" s="31"/>
      <c r="B43" s="80" t="s">
        <v>59</v>
      </c>
      <c r="C43" s="37"/>
      <c r="D43" s="64"/>
      <c r="E43" s="63"/>
    </row>
    <row r="44" spans="1:5" ht="15">
      <c r="A44" s="31" t="s">
        <v>499</v>
      </c>
      <c r="B44" s="77" t="s">
        <v>500</v>
      </c>
      <c r="C44" s="37" t="s">
        <v>401</v>
      </c>
      <c r="D44" s="64">
        <f>VLOOKUP($B$7,'Data - enkelt, balance'!$A:$AK,MATCH(C44,'Data - enkelt, balance'!$A$1:$AK$1,0),FALSE)/1000</f>
        <v>2234400</v>
      </c>
      <c r="E44" s="63"/>
    </row>
    <row r="45" spans="1:5" ht="15">
      <c r="A45" s="31" t="s">
        <v>501</v>
      </c>
      <c r="B45" s="77" t="s">
        <v>477</v>
      </c>
      <c r="C45" s="37" t="s">
        <v>402</v>
      </c>
      <c r="D45" s="62">
        <f>VLOOKUP($B$7,'Data - enkelt, balance'!$A:$AK,MATCH(C45,'Data - enkelt, balance'!$A$1:$AK$1,0),FALSE)/1000</f>
        <v>0</v>
      </c>
      <c r="E45" s="63"/>
    </row>
    <row r="46" spans="1:5" ht="15">
      <c r="A46" s="31" t="s">
        <v>507</v>
      </c>
      <c r="B46" s="77" t="s">
        <v>478</v>
      </c>
      <c r="C46" s="37" t="s">
        <v>403</v>
      </c>
      <c r="D46" s="64">
        <f>VLOOKUP($B$7,'Data - enkelt, balance'!$A:$AK,MATCH(C46,'Data - enkelt, balance'!$A$1:$AK$1,0),FALSE)/1000</f>
        <v>0</v>
      </c>
      <c r="E46" s="63"/>
    </row>
    <row r="47" spans="1:5" ht="15">
      <c r="A47" s="31" t="s">
        <v>508</v>
      </c>
      <c r="B47" s="77" t="s">
        <v>479</v>
      </c>
      <c r="C47" s="37" t="s">
        <v>404</v>
      </c>
      <c r="D47" s="64">
        <f>VLOOKUP($B$7,'Data - enkelt, balance'!$A:$AK,MATCH(C47,'Data - enkelt, balance'!$A$1:$AK$1,0),FALSE)/1000</f>
        <v>0</v>
      </c>
      <c r="E47" s="63"/>
    </row>
    <row r="48" spans="1:5" ht="15">
      <c r="A48" s="31"/>
      <c r="B48" s="77" t="s">
        <v>504</v>
      </c>
      <c r="C48" s="37"/>
      <c r="D48" s="64"/>
      <c r="E48" s="63"/>
    </row>
    <row r="49" spans="1:5" ht="15">
      <c r="A49" s="31" t="s">
        <v>502</v>
      </c>
      <c r="B49" s="77" t="s">
        <v>503</v>
      </c>
      <c r="C49" s="37" t="s">
        <v>405</v>
      </c>
      <c r="D49" s="64">
        <f>VLOOKUP($B$7,'Data - enkelt, balance'!$A:$AK,MATCH(C49,'Data - enkelt, balance'!$A$1:$AK$1,0),FALSE)/1000</f>
        <v>1478</v>
      </c>
      <c r="E49" s="63"/>
    </row>
    <row r="50" spans="1:5" ht="15">
      <c r="A50" s="61"/>
      <c r="B50" s="80" t="s">
        <v>66</v>
      </c>
      <c r="C50" s="37" t="s">
        <v>397</v>
      </c>
      <c r="D50" s="62">
        <f>VLOOKUP($B$7,'Data - enkelt, balance'!$A:$AK,MATCH(C50,'Data - enkelt, balance'!$A$1:$AK$1,0),FALSE)/1000</f>
        <v>2235878</v>
      </c>
      <c r="E50" s="63"/>
    </row>
    <row r="51" spans="1:5" s="15" customFormat="1" ht="15">
      <c r="A51" s="61"/>
      <c r="B51" s="79"/>
      <c r="C51" s="37"/>
      <c r="D51" s="82"/>
      <c r="E51" s="63"/>
    </row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2.75" customHeight="1" hidden="1"/>
  </sheetData>
  <sheetProtection/>
  <mergeCells count="1">
    <mergeCell ref="A1:B1"/>
  </mergeCells>
  <dataValidations count="2">
    <dataValidation type="whole" allowBlank="1" showInputMessage="1" showErrorMessage="1" error="Feltet skal indeholde et heltal mellem -9999999999999 og 9999999999999" sqref="C28:C30 C21:C26 C12:C14 E11:E50 C16:C19 C32:C36 D6:E9 C40:C50">
      <formula1>-9999999999999</formula1>
      <formula2>9999999999999</formula2>
    </dataValidation>
    <dataValidation type="list" allowBlank="1" showInputMessage="1" showErrorMessage="1" sqref="B7">
      <formula1>Liste</formula1>
    </dataValidation>
  </dataValidation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82" r:id="rId2"/>
  <headerFooter>
    <oddHeader>&amp;C&amp;G</oddHeader>
  </headerFooter>
  <colBreaks count="1" manualBreakCount="1">
    <brk id="4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0"/>
  <sheetViews>
    <sheetView zoomScaleSheetLayoutView="100" workbookViewId="0" topLeftCell="A1">
      <selection activeCell="A1" sqref="A1:C1"/>
    </sheetView>
  </sheetViews>
  <sheetFormatPr defaultColWidth="9.00390625" defaultRowHeight="15" zeroHeight="1"/>
  <cols>
    <col min="1" max="2" width="8.7109375" style="6" customWidth="1"/>
    <col min="3" max="3" width="43.7109375" style="6" customWidth="1"/>
    <col min="4" max="4" width="62.7109375" style="6" customWidth="1"/>
    <col min="5" max="5" width="9.00390625" style="6" customWidth="1"/>
    <col min="6" max="253" width="9.00390625" style="6" hidden="1" customWidth="1"/>
    <col min="254" max="254" width="2.00390625" style="6" hidden="1" customWidth="1"/>
    <col min="255" max="255" width="5.8515625" style="6" hidden="1" customWidth="1"/>
    <col min="256" max="16384" width="0" style="111" hidden="1" customWidth="1"/>
  </cols>
  <sheetData>
    <row r="1" spans="1:256" ht="12.75">
      <c r="A1" s="146" t="s">
        <v>423</v>
      </c>
      <c r="B1" s="146"/>
      <c r="C1" s="146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110"/>
    </row>
    <row r="2" spans="1:4" ht="18.75">
      <c r="A2" s="147" t="s">
        <v>422</v>
      </c>
      <c r="B2" s="147"/>
      <c r="C2" s="147"/>
      <c r="D2" s="65"/>
    </row>
    <row r="3" spans="1:4" ht="18.75">
      <c r="A3" s="66" t="s">
        <v>82</v>
      </c>
      <c r="B3" s="66"/>
      <c r="C3" s="66"/>
      <c r="D3" s="65"/>
    </row>
    <row r="4" spans="1:4" ht="15">
      <c r="A4" s="65"/>
      <c r="B4" s="65"/>
      <c r="C4" s="65"/>
      <c r="D4" s="65"/>
    </row>
    <row r="5" spans="1:4" ht="15">
      <c r="A5" s="9" t="s">
        <v>83</v>
      </c>
      <c r="B5" s="9" t="s">
        <v>84</v>
      </c>
      <c r="C5" s="9" t="s">
        <v>85</v>
      </c>
      <c r="D5" s="9" t="s">
        <v>86</v>
      </c>
    </row>
    <row r="6" spans="1:4" ht="15">
      <c r="A6" s="67"/>
      <c r="B6" s="67"/>
      <c r="C6" s="9"/>
      <c r="D6" s="9"/>
    </row>
    <row r="7" spans="1:4" ht="15.75">
      <c r="A7" s="11" t="s">
        <v>87</v>
      </c>
      <c r="B7" s="9"/>
      <c r="C7" s="9"/>
      <c r="D7" s="9"/>
    </row>
    <row r="8" ht="15">
      <c r="A8" s="9" t="s">
        <v>88</v>
      </c>
    </row>
    <row r="9" spans="1:256" ht="12.75">
      <c r="A9" s="6">
        <v>11080</v>
      </c>
      <c r="B9" s="6">
        <v>3</v>
      </c>
      <c r="C9" s="7" t="s">
        <v>619</v>
      </c>
      <c r="D9" s="7" t="s">
        <v>197</v>
      </c>
      <c r="IV9" s="111">
        <f>A9*1000+B9</f>
        <v>11080003</v>
      </c>
    </row>
    <row r="10" spans="1:256" ht="12.75">
      <c r="A10" s="6">
        <v>11080</v>
      </c>
      <c r="B10" s="6">
        <v>4</v>
      </c>
      <c r="C10" s="7" t="s">
        <v>619</v>
      </c>
      <c r="D10" s="7" t="s">
        <v>742</v>
      </c>
      <c r="IV10" s="111">
        <f aca="true" t="shared" si="0" ref="IV10:IV73">A10*1000+B10</f>
        <v>11080004</v>
      </c>
    </row>
    <row r="11" spans="1:256" ht="12.75">
      <c r="A11" s="6">
        <v>11080</v>
      </c>
      <c r="B11" s="6">
        <v>7</v>
      </c>
      <c r="C11" s="7" t="s">
        <v>619</v>
      </c>
      <c r="D11" s="7" t="s">
        <v>96</v>
      </c>
      <c r="IV11" s="111">
        <f t="shared" si="0"/>
        <v>11080007</v>
      </c>
    </row>
    <row r="12" spans="1:256" ht="12.75">
      <c r="A12" s="6">
        <v>11080</v>
      </c>
      <c r="B12" s="6">
        <v>12</v>
      </c>
      <c r="C12" s="7" t="s">
        <v>619</v>
      </c>
      <c r="D12" s="7" t="s">
        <v>743</v>
      </c>
      <c r="IV12" s="111">
        <f t="shared" si="0"/>
        <v>11080012</v>
      </c>
    </row>
    <row r="13" spans="1:256" ht="12.75">
      <c r="A13" s="6">
        <v>11080</v>
      </c>
      <c r="B13" s="6">
        <v>14</v>
      </c>
      <c r="C13" s="7" t="s">
        <v>619</v>
      </c>
      <c r="D13" s="7" t="s">
        <v>744</v>
      </c>
      <c r="IV13" s="111">
        <f t="shared" si="0"/>
        <v>11080014</v>
      </c>
    </row>
    <row r="14" spans="1:256" ht="12.75">
      <c r="A14" s="6">
        <v>11080</v>
      </c>
      <c r="B14" s="6">
        <v>15</v>
      </c>
      <c r="C14" s="7" t="s">
        <v>619</v>
      </c>
      <c r="D14" s="7" t="s">
        <v>745</v>
      </c>
      <c r="IV14" s="111">
        <f t="shared" si="0"/>
        <v>11080015</v>
      </c>
    </row>
    <row r="15" spans="1:256" ht="12.75">
      <c r="A15" s="6">
        <v>11080</v>
      </c>
      <c r="B15" s="6">
        <v>16</v>
      </c>
      <c r="C15" s="7" t="s">
        <v>619</v>
      </c>
      <c r="D15" s="7" t="s">
        <v>746</v>
      </c>
      <c r="IV15" s="111">
        <f t="shared" si="0"/>
        <v>11080016</v>
      </c>
    </row>
    <row r="16" spans="1:256" ht="12.75">
      <c r="A16" s="6">
        <v>11080</v>
      </c>
      <c r="B16" s="6">
        <v>19</v>
      </c>
      <c r="C16" s="7" t="s">
        <v>619</v>
      </c>
      <c r="D16" s="7" t="s">
        <v>91</v>
      </c>
      <c r="IV16" s="111">
        <f t="shared" si="0"/>
        <v>11080019</v>
      </c>
    </row>
    <row r="17" spans="1:256" ht="12.75">
      <c r="A17" s="6">
        <v>11129</v>
      </c>
      <c r="B17" s="6">
        <v>1</v>
      </c>
      <c r="C17" s="7" t="s">
        <v>89</v>
      </c>
      <c r="D17" s="7" t="s">
        <v>89</v>
      </c>
      <c r="IV17" s="111">
        <f t="shared" si="0"/>
        <v>11129001</v>
      </c>
    </row>
    <row r="18" spans="1:256" ht="12.75">
      <c r="A18" s="6">
        <v>11109</v>
      </c>
      <c r="B18" s="6">
        <v>1</v>
      </c>
      <c r="C18" s="7" t="s">
        <v>90</v>
      </c>
      <c r="D18" s="7" t="s">
        <v>90</v>
      </c>
      <c r="IV18" s="111">
        <f t="shared" si="0"/>
        <v>11109001</v>
      </c>
    </row>
    <row r="19" spans="1:256" ht="12.75">
      <c r="A19" s="6">
        <v>11098</v>
      </c>
      <c r="B19" s="6">
        <v>1</v>
      </c>
      <c r="C19" s="7" t="s">
        <v>97</v>
      </c>
      <c r="D19" s="7" t="s">
        <v>278</v>
      </c>
      <c r="IV19" s="111">
        <f t="shared" si="0"/>
        <v>11098001</v>
      </c>
    </row>
    <row r="20" spans="1:256" ht="12.75">
      <c r="A20" s="6">
        <v>11098</v>
      </c>
      <c r="B20" s="6">
        <v>2</v>
      </c>
      <c r="C20" s="7" t="s">
        <v>97</v>
      </c>
      <c r="D20" s="7" t="s">
        <v>95</v>
      </c>
      <c r="IV20" s="111">
        <f t="shared" si="0"/>
        <v>11098002</v>
      </c>
    </row>
    <row r="21" spans="1:256" ht="12.75">
      <c r="A21" s="6">
        <v>11098</v>
      </c>
      <c r="B21" s="6">
        <v>5</v>
      </c>
      <c r="C21" s="7" t="s">
        <v>97</v>
      </c>
      <c r="D21" s="7" t="s">
        <v>94</v>
      </c>
      <c r="IV21" s="111">
        <f t="shared" si="0"/>
        <v>11098005</v>
      </c>
    </row>
    <row r="22" spans="1:256" ht="12.75">
      <c r="A22" s="6">
        <v>11098</v>
      </c>
      <c r="B22" s="6">
        <v>7</v>
      </c>
      <c r="C22" s="7" t="s">
        <v>97</v>
      </c>
      <c r="D22" s="7" t="s">
        <v>99</v>
      </c>
      <c r="IV22" s="111">
        <f t="shared" si="0"/>
        <v>11098007</v>
      </c>
    </row>
    <row r="23" spans="1:256" ht="12.75">
      <c r="A23" s="6">
        <v>11098</v>
      </c>
      <c r="B23" s="6">
        <v>12</v>
      </c>
      <c r="C23" s="7" t="s">
        <v>97</v>
      </c>
      <c r="D23" s="7" t="s">
        <v>687</v>
      </c>
      <c r="IV23" s="111">
        <f t="shared" si="0"/>
        <v>11098012</v>
      </c>
    </row>
    <row r="24" spans="1:256" ht="12.75">
      <c r="A24" s="6">
        <v>11098</v>
      </c>
      <c r="B24" s="6">
        <v>18</v>
      </c>
      <c r="C24" s="7" t="s">
        <v>97</v>
      </c>
      <c r="D24" s="7" t="s">
        <v>688</v>
      </c>
      <c r="IV24" s="111">
        <f t="shared" si="0"/>
        <v>11098018</v>
      </c>
    </row>
    <row r="25" spans="1:256" ht="12.75">
      <c r="A25" s="6">
        <v>11098</v>
      </c>
      <c r="B25" s="6">
        <v>20</v>
      </c>
      <c r="C25" s="7" t="s">
        <v>97</v>
      </c>
      <c r="D25" s="7" t="s">
        <v>100</v>
      </c>
      <c r="IV25" s="111">
        <f t="shared" si="0"/>
        <v>11098020</v>
      </c>
    </row>
    <row r="26" spans="1:256" ht="12.75">
      <c r="A26" s="6">
        <v>11098</v>
      </c>
      <c r="B26" s="6">
        <v>21</v>
      </c>
      <c r="C26" s="7" t="s">
        <v>97</v>
      </c>
      <c r="D26" s="7" t="s">
        <v>777</v>
      </c>
      <c r="IV26" s="111">
        <f t="shared" si="0"/>
        <v>11098021</v>
      </c>
    </row>
    <row r="27" spans="1:256" ht="12.75">
      <c r="A27" s="6">
        <v>11165</v>
      </c>
      <c r="B27" s="6">
        <v>2</v>
      </c>
      <c r="C27" s="7" t="s">
        <v>101</v>
      </c>
      <c r="D27" s="7" t="s">
        <v>102</v>
      </c>
      <c r="IV27" s="111">
        <f t="shared" si="0"/>
        <v>11165002</v>
      </c>
    </row>
    <row r="28" spans="1:256" ht="12.75">
      <c r="A28" s="6">
        <v>11165</v>
      </c>
      <c r="B28" s="6">
        <v>3</v>
      </c>
      <c r="C28" s="7" t="s">
        <v>101</v>
      </c>
      <c r="D28" s="7" t="s">
        <v>574</v>
      </c>
      <c r="IV28" s="111">
        <f t="shared" si="0"/>
        <v>11165003</v>
      </c>
    </row>
    <row r="29" spans="1:256" ht="15">
      <c r="A29" s="8"/>
      <c r="B29" s="8"/>
      <c r="C29" s="10"/>
      <c r="D29" s="8"/>
      <c r="IV29" s="111">
        <f t="shared" si="0"/>
        <v>0</v>
      </c>
    </row>
    <row r="30" spans="1:256" ht="15">
      <c r="A30" s="9" t="s">
        <v>103</v>
      </c>
      <c r="B30" s="8"/>
      <c r="C30" s="8"/>
      <c r="D30" s="8"/>
      <c r="IV30" s="111" t="e">
        <f t="shared" si="0"/>
        <v>#VALUE!</v>
      </c>
    </row>
    <row r="31" spans="1:256" ht="12.75">
      <c r="A31" s="6">
        <v>11138</v>
      </c>
      <c r="B31" s="6">
        <v>3</v>
      </c>
      <c r="C31" s="7" t="s">
        <v>541</v>
      </c>
      <c r="D31" s="7" t="s">
        <v>105</v>
      </c>
      <c r="IV31" s="111">
        <f t="shared" si="0"/>
        <v>11138003</v>
      </c>
    </row>
    <row r="32" spans="1:256" ht="12.75">
      <c r="A32" s="6">
        <v>11138</v>
      </c>
      <c r="B32" s="6">
        <v>4</v>
      </c>
      <c r="C32" s="7" t="s">
        <v>541</v>
      </c>
      <c r="D32" s="7" t="s">
        <v>106</v>
      </c>
      <c r="IV32" s="111">
        <f t="shared" si="0"/>
        <v>11138004</v>
      </c>
    </row>
    <row r="33" spans="1:256" ht="12.75">
      <c r="A33" s="6">
        <v>11138</v>
      </c>
      <c r="B33" s="6">
        <v>6</v>
      </c>
      <c r="C33" s="7" t="s">
        <v>541</v>
      </c>
      <c r="D33" s="7" t="s">
        <v>107</v>
      </c>
      <c r="IV33" s="111">
        <f t="shared" si="0"/>
        <v>11138006</v>
      </c>
    </row>
    <row r="34" spans="1:256" ht="12.75">
      <c r="A34" s="6">
        <v>11138</v>
      </c>
      <c r="B34" s="6">
        <v>7</v>
      </c>
      <c r="C34" s="7" t="s">
        <v>541</v>
      </c>
      <c r="D34" s="7" t="s">
        <v>108</v>
      </c>
      <c r="IV34" s="111">
        <f t="shared" si="0"/>
        <v>11138007</v>
      </c>
    </row>
    <row r="35" spans="1:256" ht="12.75">
      <c r="A35" s="6">
        <v>11138</v>
      </c>
      <c r="B35" s="6">
        <v>12</v>
      </c>
      <c r="C35" s="7" t="s">
        <v>541</v>
      </c>
      <c r="D35" s="7" t="s">
        <v>109</v>
      </c>
      <c r="IV35" s="111">
        <f t="shared" si="0"/>
        <v>11138012</v>
      </c>
    </row>
    <row r="36" spans="1:256" ht="12.75">
      <c r="A36" s="6">
        <v>11138</v>
      </c>
      <c r="B36" s="6">
        <v>18</v>
      </c>
      <c r="C36" s="7" t="s">
        <v>541</v>
      </c>
      <c r="D36" s="7" t="s">
        <v>110</v>
      </c>
      <c r="IV36" s="111">
        <f t="shared" si="0"/>
        <v>11138018</v>
      </c>
    </row>
    <row r="37" spans="1:256" ht="12.75">
      <c r="A37" s="6">
        <v>11138</v>
      </c>
      <c r="B37" s="6">
        <v>25</v>
      </c>
      <c r="C37" s="7" t="s">
        <v>541</v>
      </c>
      <c r="D37" s="7" t="s">
        <v>111</v>
      </c>
      <c r="IV37" s="111">
        <f t="shared" si="0"/>
        <v>11138025</v>
      </c>
    </row>
    <row r="38" spans="1:256" ht="12.75">
      <c r="A38" s="6">
        <v>11138</v>
      </c>
      <c r="B38" s="6">
        <v>26</v>
      </c>
      <c r="C38" s="7" t="s">
        <v>541</v>
      </c>
      <c r="D38" s="7" t="s">
        <v>112</v>
      </c>
      <c r="IV38" s="111">
        <f t="shared" si="0"/>
        <v>11138026</v>
      </c>
    </row>
    <row r="39" spans="1:256" ht="12.75">
      <c r="A39" s="6">
        <v>11138</v>
      </c>
      <c r="B39" s="6">
        <v>27</v>
      </c>
      <c r="C39" s="7" t="s">
        <v>541</v>
      </c>
      <c r="D39" s="7" t="s">
        <v>539</v>
      </c>
      <c r="IV39" s="111">
        <f t="shared" si="0"/>
        <v>11138027</v>
      </c>
    </row>
    <row r="40" spans="1:256" ht="12.75">
      <c r="A40" s="6">
        <v>11138</v>
      </c>
      <c r="B40" s="6">
        <v>29</v>
      </c>
      <c r="C40" s="7" t="s">
        <v>541</v>
      </c>
      <c r="D40" s="7" t="s">
        <v>93</v>
      </c>
      <c r="IV40" s="111">
        <f t="shared" si="0"/>
        <v>11138029</v>
      </c>
    </row>
    <row r="41" spans="1:256" ht="12.75">
      <c r="A41" s="6">
        <v>11138</v>
      </c>
      <c r="B41" s="6">
        <v>30</v>
      </c>
      <c r="C41" s="7" t="s">
        <v>541</v>
      </c>
      <c r="D41" s="7" t="s">
        <v>554</v>
      </c>
      <c r="IV41" s="111">
        <f t="shared" si="0"/>
        <v>11138030</v>
      </c>
    </row>
    <row r="42" spans="1:256" ht="12.75">
      <c r="A42" s="6">
        <v>11138</v>
      </c>
      <c r="B42" s="6">
        <v>31</v>
      </c>
      <c r="C42" s="7" t="s">
        <v>541</v>
      </c>
      <c r="D42" s="7" t="s">
        <v>114</v>
      </c>
      <c r="IV42" s="111">
        <f t="shared" si="0"/>
        <v>11138031</v>
      </c>
    </row>
    <row r="43" spans="1:256" ht="12.75">
      <c r="A43" s="6">
        <v>11138</v>
      </c>
      <c r="B43" s="6">
        <v>32</v>
      </c>
      <c r="C43" s="7" t="s">
        <v>541</v>
      </c>
      <c r="D43" s="7" t="s">
        <v>115</v>
      </c>
      <c r="IV43" s="111">
        <f t="shared" si="0"/>
        <v>11138032</v>
      </c>
    </row>
    <row r="44" spans="1:256" ht="12.75">
      <c r="A44" s="6">
        <v>11138</v>
      </c>
      <c r="B44" s="6">
        <v>33</v>
      </c>
      <c r="C44" s="7" t="s">
        <v>541</v>
      </c>
      <c r="D44" s="7" t="s">
        <v>113</v>
      </c>
      <c r="IV44" s="111">
        <f t="shared" si="0"/>
        <v>11138033</v>
      </c>
    </row>
    <row r="45" spans="1:256" ht="12.75">
      <c r="A45" s="6">
        <v>11138</v>
      </c>
      <c r="B45" s="6">
        <v>34</v>
      </c>
      <c r="C45" s="7" t="s">
        <v>541</v>
      </c>
      <c r="D45" s="7" t="s">
        <v>116</v>
      </c>
      <c r="IV45" s="111">
        <f t="shared" si="0"/>
        <v>11138034</v>
      </c>
    </row>
    <row r="46" spans="1:256" ht="12.75">
      <c r="A46" s="6">
        <v>11138</v>
      </c>
      <c r="B46" s="6">
        <v>35</v>
      </c>
      <c r="C46" s="7" t="s">
        <v>541</v>
      </c>
      <c r="D46" s="7" t="s">
        <v>118</v>
      </c>
      <c r="IV46" s="111">
        <f t="shared" si="0"/>
        <v>11138035</v>
      </c>
    </row>
    <row r="47" spans="1:256" ht="12.75">
      <c r="A47" s="6">
        <v>11138</v>
      </c>
      <c r="B47" s="6">
        <v>38</v>
      </c>
      <c r="C47" s="7" t="s">
        <v>541</v>
      </c>
      <c r="D47" s="7" t="s">
        <v>117</v>
      </c>
      <c r="IV47" s="111">
        <f t="shared" si="0"/>
        <v>11138038</v>
      </c>
    </row>
    <row r="48" spans="1:256" ht="12.75">
      <c r="A48" s="6">
        <v>11138</v>
      </c>
      <c r="B48" s="6">
        <v>39</v>
      </c>
      <c r="C48" s="7" t="s">
        <v>541</v>
      </c>
      <c r="D48" s="7" t="s">
        <v>540</v>
      </c>
      <c r="IV48" s="111">
        <f t="shared" si="0"/>
        <v>11138039</v>
      </c>
    </row>
    <row r="49" spans="1:256" ht="12.75">
      <c r="A49" s="6">
        <v>11138</v>
      </c>
      <c r="B49" s="6">
        <v>40</v>
      </c>
      <c r="C49" s="7" t="s">
        <v>541</v>
      </c>
      <c r="D49" s="7" t="s">
        <v>119</v>
      </c>
      <c r="IV49" s="111">
        <f t="shared" si="0"/>
        <v>11138040</v>
      </c>
    </row>
    <row r="50" spans="1:256" ht="12.75">
      <c r="A50" s="6">
        <v>11138</v>
      </c>
      <c r="B50" s="6">
        <v>41</v>
      </c>
      <c r="C50" s="7" t="s">
        <v>541</v>
      </c>
      <c r="D50" s="7" t="s">
        <v>120</v>
      </c>
      <c r="IV50" s="111">
        <f t="shared" si="0"/>
        <v>11138041</v>
      </c>
    </row>
    <row r="51" spans="1:256" ht="12.75">
      <c r="A51" s="6">
        <v>11138</v>
      </c>
      <c r="B51" s="6">
        <v>42</v>
      </c>
      <c r="C51" s="7" t="s">
        <v>541</v>
      </c>
      <c r="D51" s="7" t="s">
        <v>158</v>
      </c>
      <c r="IV51" s="111">
        <f t="shared" si="0"/>
        <v>11138042</v>
      </c>
    </row>
    <row r="52" spans="1:256" ht="12.75">
      <c r="A52" s="6">
        <v>11138</v>
      </c>
      <c r="B52" s="6">
        <v>43</v>
      </c>
      <c r="C52" s="7" t="s">
        <v>541</v>
      </c>
      <c r="D52" s="7" t="s">
        <v>609</v>
      </c>
      <c r="IV52" s="111">
        <f t="shared" si="0"/>
        <v>11138043</v>
      </c>
    </row>
    <row r="53" spans="1:256" ht="12.75">
      <c r="A53" s="6">
        <v>11138</v>
      </c>
      <c r="B53" s="6">
        <v>44</v>
      </c>
      <c r="C53" s="7" t="s">
        <v>541</v>
      </c>
      <c r="D53" s="7" t="s">
        <v>193</v>
      </c>
      <c r="IV53" s="111">
        <f t="shared" si="0"/>
        <v>11138044</v>
      </c>
    </row>
    <row r="54" spans="1:256" ht="12.75">
      <c r="A54" s="6">
        <v>11138</v>
      </c>
      <c r="B54" s="6">
        <v>45</v>
      </c>
      <c r="C54" s="7" t="s">
        <v>541</v>
      </c>
      <c r="D54" s="7" t="s">
        <v>737</v>
      </c>
      <c r="IV54" s="111">
        <f t="shared" si="0"/>
        <v>11138045</v>
      </c>
    </row>
    <row r="55" spans="1:256" ht="12.75">
      <c r="A55" s="6">
        <v>11138</v>
      </c>
      <c r="B55" s="6">
        <v>46</v>
      </c>
      <c r="C55" s="7" t="s">
        <v>541</v>
      </c>
      <c r="D55" s="7" t="s">
        <v>738</v>
      </c>
      <c r="IV55" s="111">
        <f t="shared" si="0"/>
        <v>11138046</v>
      </c>
    </row>
    <row r="56" spans="1:256" ht="12.75">
      <c r="A56" s="6">
        <v>11138</v>
      </c>
      <c r="B56" s="6">
        <v>47</v>
      </c>
      <c r="C56" s="7" t="s">
        <v>541</v>
      </c>
      <c r="D56" s="7" t="s">
        <v>739</v>
      </c>
      <c r="IV56" s="111">
        <f t="shared" si="0"/>
        <v>11138047</v>
      </c>
    </row>
    <row r="57" spans="1:256" ht="12.75">
      <c r="A57" s="6">
        <v>11118</v>
      </c>
      <c r="B57" s="6">
        <v>1</v>
      </c>
      <c r="C57" s="7" t="s">
        <v>104</v>
      </c>
      <c r="D57" s="7" t="s">
        <v>104</v>
      </c>
      <c r="IV57" s="111">
        <f t="shared" si="0"/>
        <v>11118001</v>
      </c>
    </row>
    <row r="58" spans="1:256" ht="12.75">
      <c r="A58" s="6">
        <v>11108</v>
      </c>
      <c r="B58" s="6">
        <v>1</v>
      </c>
      <c r="C58" s="7" t="s">
        <v>620</v>
      </c>
      <c r="D58" s="7" t="s">
        <v>621</v>
      </c>
      <c r="IV58" s="111">
        <f t="shared" si="0"/>
        <v>11108001</v>
      </c>
    </row>
    <row r="59" spans="1:256" ht="15">
      <c r="A59" s="8"/>
      <c r="B59" s="8"/>
      <c r="C59" s="10"/>
      <c r="D59" s="8"/>
      <c r="IV59" s="111">
        <f t="shared" si="0"/>
        <v>0</v>
      </c>
    </row>
    <row r="60" spans="1:256" ht="15">
      <c r="A60" s="9" t="s">
        <v>121</v>
      </c>
      <c r="B60" s="8"/>
      <c r="C60" s="8"/>
      <c r="D60" s="8"/>
      <c r="IV60" s="111" t="e">
        <f t="shared" si="0"/>
        <v>#VALUE!</v>
      </c>
    </row>
    <row r="61" spans="1:256" ht="12.75">
      <c r="A61" s="6">
        <v>11057</v>
      </c>
      <c r="B61" s="6">
        <v>1</v>
      </c>
      <c r="C61" s="7" t="s">
        <v>122</v>
      </c>
      <c r="D61" s="7" t="s">
        <v>99</v>
      </c>
      <c r="IV61" s="111">
        <f t="shared" si="0"/>
        <v>11057001</v>
      </c>
    </row>
    <row r="62" spans="1:256" ht="12.75">
      <c r="A62" s="6">
        <v>11057</v>
      </c>
      <c r="B62" s="6">
        <v>2</v>
      </c>
      <c r="C62" s="7" t="s">
        <v>122</v>
      </c>
      <c r="D62" s="7" t="s">
        <v>91</v>
      </c>
      <c r="IV62" s="111">
        <f t="shared" si="0"/>
        <v>11057002</v>
      </c>
    </row>
    <row r="63" spans="1:256" ht="12.75">
      <c r="A63" s="6">
        <v>11057</v>
      </c>
      <c r="B63" s="6">
        <v>5</v>
      </c>
      <c r="C63" s="7" t="s">
        <v>122</v>
      </c>
      <c r="D63" s="7" t="s">
        <v>171</v>
      </c>
      <c r="IV63" s="111">
        <f t="shared" si="0"/>
        <v>11057005</v>
      </c>
    </row>
    <row r="64" spans="1:256" ht="12.75">
      <c r="A64" s="6">
        <v>11057</v>
      </c>
      <c r="B64" s="6">
        <v>6</v>
      </c>
      <c r="C64" s="7" t="s">
        <v>122</v>
      </c>
      <c r="D64" s="7" t="s">
        <v>770</v>
      </c>
      <c r="IV64" s="111">
        <f t="shared" si="0"/>
        <v>11057006</v>
      </c>
    </row>
    <row r="65" spans="1:256" ht="12.75">
      <c r="A65" s="6">
        <v>11057</v>
      </c>
      <c r="B65" s="6">
        <v>8</v>
      </c>
      <c r="C65" s="7" t="s">
        <v>122</v>
      </c>
      <c r="D65" s="7" t="s">
        <v>109</v>
      </c>
      <c r="IV65" s="111">
        <f t="shared" si="0"/>
        <v>11057008</v>
      </c>
    </row>
    <row r="66" spans="1:256" ht="12.75">
      <c r="A66" s="6">
        <v>11057</v>
      </c>
      <c r="B66" s="6">
        <v>9</v>
      </c>
      <c r="C66" s="7" t="s">
        <v>122</v>
      </c>
      <c r="D66" s="7" t="s">
        <v>771</v>
      </c>
      <c r="IV66" s="111">
        <f t="shared" si="0"/>
        <v>11057009</v>
      </c>
    </row>
    <row r="67" spans="1:256" ht="12.75">
      <c r="A67" s="6">
        <v>11179</v>
      </c>
      <c r="B67" s="6">
        <v>1</v>
      </c>
      <c r="C67" s="7" t="s">
        <v>636</v>
      </c>
      <c r="D67" s="7" t="s">
        <v>637</v>
      </c>
      <c r="IV67" s="111">
        <f t="shared" si="0"/>
        <v>11179001</v>
      </c>
    </row>
    <row r="68" spans="1:256" ht="12.75">
      <c r="A68" s="6">
        <v>11179</v>
      </c>
      <c r="B68" s="6">
        <v>2</v>
      </c>
      <c r="C68" s="7" t="s">
        <v>636</v>
      </c>
      <c r="D68" s="7" t="s">
        <v>638</v>
      </c>
      <c r="IV68" s="111">
        <f t="shared" si="0"/>
        <v>11179002</v>
      </c>
    </row>
    <row r="69" spans="1:256" ht="12.75">
      <c r="A69" s="6">
        <v>11179</v>
      </c>
      <c r="B69" s="6">
        <v>3</v>
      </c>
      <c r="C69" s="7" t="s">
        <v>636</v>
      </c>
      <c r="D69" s="7" t="s">
        <v>639</v>
      </c>
      <c r="IV69" s="111">
        <f t="shared" si="0"/>
        <v>11179003</v>
      </c>
    </row>
    <row r="70" spans="1:256" ht="12.75">
      <c r="A70" s="6">
        <v>11179</v>
      </c>
      <c r="B70" s="6">
        <v>4</v>
      </c>
      <c r="C70" s="7" t="s">
        <v>636</v>
      </c>
      <c r="D70" s="7" t="s">
        <v>774</v>
      </c>
      <c r="IV70" s="111">
        <f t="shared" si="0"/>
        <v>11179004</v>
      </c>
    </row>
    <row r="71" spans="1:256" ht="15">
      <c r="A71" s="8"/>
      <c r="B71" s="8"/>
      <c r="C71" s="8"/>
      <c r="D71" s="8"/>
      <c r="IV71" s="111">
        <f t="shared" si="0"/>
        <v>0</v>
      </c>
    </row>
    <row r="72" spans="1:256" ht="15">
      <c r="A72" s="9" t="s">
        <v>124</v>
      </c>
      <c r="B72" s="8"/>
      <c r="C72" s="8"/>
      <c r="D72" s="8"/>
      <c r="IV72" s="111" t="e">
        <f t="shared" si="0"/>
        <v>#VALUE!</v>
      </c>
    </row>
    <row r="73" spans="1:256" ht="12.75">
      <c r="A73" s="6">
        <v>11005</v>
      </c>
      <c r="B73" s="6">
        <v>1</v>
      </c>
      <c r="C73" s="7" t="s">
        <v>125</v>
      </c>
      <c r="D73" s="7" t="s">
        <v>110</v>
      </c>
      <c r="IV73" s="111">
        <f t="shared" si="0"/>
        <v>11005001</v>
      </c>
    </row>
    <row r="74" spans="1:256" ht="12.75">
      <c r="A74" s="6">
        <v>11005</v>
      </c>
      <c r="B74" s="6">
        <v>2</v>
      </c>
      <c r="C74" s="7" t="s">
        <v>125</v>
      </c>
      <c r="D74" s="7" t="s">
        <v>123</v>
      </c>
      <c r="IV74" s="111">
        <f aca="true" t="shared" si="1" ref="IV74:IV137">A74*1000+B74</f>
        <v>11005002</v>
      </c>
    </row>
    <row r="75" spans="1:256" ht="12.75">
      <c r="A75" s="6">
        <v>11005</v>
      </c>
      <c r="B75" s="6">
        <v>3</v>
      </c>
      <c r="C75" s="7" t="s">
        <v>125</v>
      </c>
      <c r="D75" s="7" t="s">
        <v>126</v>
      </c>
      <c r="IV75" s="111">
        <f t="shared" si="1"/>
        <v>11005003</v>
      </c>
    </row>
    <row r="76" spans="1:256" ht="12.75">
      <c r="A76" s="6">
        <v>11005</v>
      </c>
      <c r="B76" s="6">
        <v>8</v>
      </c>
      <c r="C76" s="7" t="s">
        <v>125</v>
      </c>
      <c r="D76" s="7" t="s">
        <v>550</v>
      </c>
      <c r="IV76" s="111">
        <f t="shared" si="1"/>
        <v>11005008</v>
      </c>
    </row>
    <row r="77" spans="1:256" ht="12.75">
      <c r="A77" s="6">
        <v>11005</v>
      </c>
      <c r="B77" s="6">
        <v>13</v>
      </c>
      <c r="C77" s="7" t="s">
        <v>125</v>
      </c>
      <c r="D77" s="7" t="s">
        <v>129</v>
      </c>
      <c r="IV77" s="111">
        <f t="shared" si="1"/>
        <v>11005013</v>
      </c>
    </row>
    <row r="78" spans="1:256" ht="12.75">
      <c r="A78" s="6">
        <v>11005</v>
      </c>
      <c r="B78" s="6">
        <v>15</v>
      </c>
      <c r="C78" s="7" t="s">
        <v>125</v>
      </c>
      <c r="D78" s="7" t="s">
        <v>131</v>
      </c>
      <c r="IV78" s="111">
        <f t="shared" si="1"/>
        <v>11005015</v>
      </c>
    </row>
    <row r="79" spans="1:256" ht="12.75">
      <c r="A79" s="6">
        <v>11005</v>
      </c>
      <c r="B79" s="6">
        <v>18</v>
      </c>
      <c r="C79" s="7" t="s">
        <v>125</v>
      </c>
      <c r="D79" s="7" t="s">
        <v>132</v>
      </c>
      <c r="IV79" s="111">
        <f t="shared" si="1"/>
        <v>11005018</v>
      </c>
    </row>
    <row r="80" spans="1:256" ht="12.75">
      <c r="A80" s="6">
        <v>11005</v>
      </c>
      <c r="B80" s="6">
        <v>19</v>
      </c>
      <c r="C80" s="7" t="s">
        <v>125</v>
      </c>
      <c r="D80" s="7" t="s">
        <v>133</v>
      </c>
      <c r="IV80" s="111">
        <f t="shared" si="1"/>
        <v>11005019</v>
      </c>
    </row>
    <row r="81" spans="1:256" ht="12.75">
      <c r="A81" s="6">
        <v>11005</v>
      </c>
      <c r="B81" s="6">
        <v>20</v>
      </c>
      <c r="C81" s="7" t="s">
        <v>125</v>
      </c>
      <c r="D81" s="7" t="s">
        <v>134</v>
      </c>
      <c r="IV81" s="111">
        <f t="shared" si="1"/>
        <v>11005020</v>
      </c>
    </row>
    <row r="82" spans="1:256" ht="12.75">
      <c r="A82" s="6">
        <v>11005</v>
      </c>
      <c r="B82" s="6">
        <v>22</v>
      </c>
      <c r="C82" s="7" t="s">
        <v>125</v>
      </c>
      <c r="D82" s="7" t="s">
        <v>135</v>
      </c>
      <c r="IV82" s="111">
        <f t="shared" si="1"/>
        <v>11005022</v>
      </c>
    </row>
    <row r="83" spans="1:256" ht="12.75">
      <c r="A83" s="6">
        <v>11005</v>
      </c>
      <c r="B83" s="6">
        <v>23</v>
      </c>
      <c r="C83" s="7" t="s">
        <v>125</v>
      </c>
      <c r="D83" s="7" t="s">
        <v>136</v>
      </c>
      <c r="IV83" s="111">
        <f t="shared" si="1"/>
        <v>11005023</v>
      </c>
    </row>
    <row r="84" spans="1:256" ht="12.75">
      <c r="A84" s="6">
        <v>11005</v>
      </c>
      <c r="B84" s="6">
        <v>24</v>
      </c>
      <c r="C84" s="7" t="s">
        <v>125</v>
      </c>
      <c r="D84" s="7" t="s">
        <v>117</v>
      </c>
      <c r="IV84" s="111">
        <f t="shared" si="1"/>
        <v>11005024</v>
      </c>
    </row>
    <row r="85" spans="1:256" ht="12.75">
      <c r="A85" s="6">
        <v>11005</v>
      </c>
      <c r="B85" s="6">
        <v>25</v>
      </c>
      <c r="C85" s="7" t="s">
        <v>125</v>
      </c>
      <c r="D85" s="7" t="s">
        <v>92</v>
      </c>
      <c r="IV85" s="111">
        <f t="shared" si="1"/>
        <v>11005025</v>
      </c>
    </row>
    <row r="86" spans="1:256" ht="12.75">
      <c r="A86" s="6">
        <v>11005</v>
      </c>
      <c r="B86" s="6">
        <v>26</v>
      </c>
      <c r="C86" s="7" t="s">
        <v>125</v>
      </c>
      <c r="D86" s="7" t="s">
        <v>106</v>
      </c>
      <c r="IV86" s="111">
        <f t="shared" si="1"/>
        <v>11005026</v>
      </c>
    </row>
    <row r="87" spans="1:256" ht="12.75">
      <c r="A87" s="6">
        <v>11005</v>
      </c>
      <c r="B87" s="6">
        <v>28</v>
      </c>
      <c r="C87" s="7" t="s">
        <v>125</v>
      </c>
      <c r="D87" s="7" t="s">
        <v>137</v>
      </c>
      <c r="IV87" s="111">
        <f t="shared" si="1"/>
        <v>11005028</v>
      </c>
    </row>
    <row r="88" spans="1:256" ht="12.75">
      <c r="A88" s="6">
        <v>11005</v>
      </c>
      <c r="B88" s="6">
        <v>29</v>
      </c>
      <c r="C88" s="7" t="s">
        <v>125</v>
      </c>
      <c r="D88" s="7" t="s">
        <v>138</v>
      </c>
      <c r="IV88" s="111">
        <f t="shared" si="1"/>
        <v>11005029</v>
      </c>
    </row>
    <row r="89" spans="1:256" ht="12.75">
      <c r="A89" s="6">
        <v>11005</v>
      </c>
      <c r="B89" s="6">
        <v>31</v>
      </c>
      <c r="C89" s="7" t="s">
        <v>125</v>
      </c>
      <c r="D89" s="7" t="s">
        <v>139</v>
      </c>
      <c r="IV89" s="111">
        <f t="shared" si="1"/>
        <v>11005031</v>
      </c>
    </row>
    <row r="90" spans="1:256" ht="12.75">
      <c r="A90" s="6">
        <v>11005</v>
      </c>
      <c r="B90" s="6">
        <v>33</v>
      </c>
      <c r="C90" s="7" t="s">
        <v>125</v>
      </c>
      <c r="D90" s="7" t="s">
        <v>141</v>
      </c>
      <c r="IV90" s="111">
        <f t="shared" si="1"/>
        <v>11005033</v>
      </c>
    </row>
    <row r="91" spans="1:256" ht="12.75">
      <c r="A91" s="6">
        <v>11005</v>
      </c>
      <c r="B91" s="6">
        <v>34</v>
      </c>
      <c r="C91" s="7" t="s">
        <v>125</v>
      </c>
      <c r="D91" s="7" t="s">
        <v>142</v>
      </c>
      <c r="IV91" s="111">
        <f t="shared" si="1"/>
        <v>11005034</v>
      </c>
    </row>
    <row r="92" spans="1:256" ht="12.75">
      <c r="A92" s="6">
        <v>11005</v>
      </c>
      <c r="B92" s="6">
        <v>37</v>
      </c>
      <c r="C92" s="7" t="s">
        <v>125</v>
      </c>
      <c r="D92" s="7" t="s">
        <v>143</v>
      </c>
      <c r="IV92" s="111">
        <f t="shared" si="1"/>
        <v>11005037</v>
      </c>
    </row>
    <row r="93" spans="1:256" ht="12.75">
      <c r="A93" s="6">
        <v>11005</v>
      </c>
      <c r="B93" s="6">
        <v>38</v>
      </c>
      <c r="C93" s="7" t="s">
        <v>125</v>
      </c>
      <c r="D93" s="7" t="s">
        <v>514</v>
      </c>
      <c r="IV93" s="111">
        <f t="shared" si="1"/>
        <v>11005038</v>
      </c>
    </row>
    <row r="94" spans="1:256" ht="12.75">
      <c r="A94" s="6">
        <v>11005</v>
      </c>
      <c r="B94" s="6">
        <v>39</v>
      </c>
      <c r="C94" s="7" t="s">
        <v>125</v>
      </c>
      <c r="D94" s="7" t="s">
        <v>144</v>
      </c>
      <c r="IV94" s="111">
        <f t="shared" si="1"/>
        <v>11005039</v>
      </c>
    </row>
    <row r="95" spans="1:256" ht="12.75">
      <c r="A95" s="6">
        <v>11005</v>
      </c>
      <c r="B95" s="6">
        <v>41</v>
      </c>
      <c r="C95" s="7" t="s">
        <v>125</v>
      </c>
      <c r="D95" s="7" t="s">
        <v>145</v>
      </c>
      <c r="IV95" s="111">
        <f t="shared" si="1"/>
        <v>11005041</v>
      </c>
    </row>
    <row r="96" spans="1:256" ht="12.75">
      <c r="A96" s="6">
        <v>11005</v>
      </c>
      <c r="B96" s="6">
        <v>43</v>
      </c>
      <c r="C96" s="7" t="s">
        <v>125</v>
      </c>
      <c r="D96" s="7" t="s">
        <v>146</v>
      </c>
      <c r="IV96" s="111">
        <f t="shared" si="1"/>
        <v>11005043</v>
      </c>
    </row>
    <row r="97" spans="1:256" ht="12.75">
      <c r="A97" s="6">
        <v>11005</v>
      </c>
      <c r="B97" s="6">
        <v>44</v>
      </c>
      <c r="C97" s="7" t="s">
        <v>125</v>
      </c>
      <c r="D97" s="7" t="s">
        <v>147</v>
      </c>
      <c r="IV97" s="111">
        <f t="shared" si="1"/>
        <v>11005044</v>
      </c>
    </row>
    <row r="98" spans="1:256" ht="12.75">
      <c r="A98" s="6">
        <v>11005</v>
      </c>
      <c r="B98" s="6">
        <v>45</v>
      </c>
      <c r="C98" s="7" t="s">
        <v>125</v>
      </c>
      <c r="D98" s="7" t="s">
        <v>148</v>
      </c>
      <c r="IV98" s="111">
        <f t="shared" si="1"/>
        <v>11005045</v>
      </c>
    </row>
    <row r="99" spans="1:256" ht="12.75">
      <c r="A99" s="6">
        <v>11005</v>
      </c>
      <c r="B99" s="6">
        <v>46</v>
      </c>
      <c r="C99" s="7" t="s">
        <v>125</v>
      </c>
      <c r="D99" s="7" t="s">
        <v>581</v>
      </c>
      <c r="IV99" s="111">
        <f t="shared" si="1"/>
        <v>11005046</v>
      </c>
    </row>
    <row r="100" spans="1:256" ht="12.75">
      <c r="A100" s="6">
        <v>11005</v>
      </c>
      <c r="B100" s="6">
        <v>47</v>
      </c>
      <c r="C100" s="7" t="s">
        <v>125</v>
      </c>
      <c r="D100" s="7" t="s">
        <v>582</v>
      </c>
      <c r="IV100" s="111">
        <f t="shared" si="1"/>
        <v>11005047</v>
      </c>
    </row>
    <row r="101" spans="1:256" ht="12.75">
      <c r="A101" s="6">
        <v>11005</v>
      </c>
      <c r="B101" s="6">
        <v>48</v>
      </c>
      <c r="C101" s="7" t="s">
        <v>125</v>
      </c>
      <c r="D101" s="7" t="s">
        <v>149</v>
      </c>
      <c r="IV101" s="111">
        <f t="shared" si="1"/>
        <v>11005048</v>
      </c>
    </row>
    <row r="102" spans="1:256" ht="12.75">
      <c r="A102" s="6">
        <v>11005</v>
      </c>
      <c r="B102" s="6">
        <v>49</v>
      </c>
      <c r="C102" s="7" t="s">
        <v>125</v>
      </c>
      <c r="D102" s="7" t="s">
        <v>150</v>
      </c>
      <c r="IV102" s="111">
        <f t="shared" si="1"/>
        <v>11005049</v>
      </c>
    </row>
    <row r="103" spans="1:256" ht="12.75">
      <c r="A103" s="6">
        <v>11005</v>
      </c>
      <c r="B103" s="6">
        <v>50</v>
      </c>
      <c r="C103" s="7" t="s">
        <v>125</v>
      </c>
      <c r="D103" s="7" t="s">
        <v>515</v>
      </c>
      <c r="IV103" s="111">
        <f t="shared" si="1"/>
        <v>11005050</v>
      </c>
    </row>
    <row r="104" spans="1:256" ht="12.75">
      <c r="A104" s="6">
        <v>11005</v>
      </c>
      <c r="B104" s="6">
        <v>51</v>
      </c>
      <c r="C104" s="7" t="s">
        <v>125</v>
      </c>
      <c r="D104" s="7" t="s">
        <v>516</v>
      </c>
      <c r="IV104" s="111">
        <f t="shared" si="1"/>
        <v>11005051</v>
      </c>
    </row>
    <row r="105" spans="1:256" ht="12.75">
      <c r="A105" s="6">
        <v>11005</v>
      </c>
      <c r="B105" s="6">
        <v>52</v>
      </c>
      <c r="C105" s="7" t="s">
        <v>125</v>
      </c>
      <c r="D105" s="7" t="s">
        <v>151</v>
      </c>
      <c r="IV105" s="111">
        <f t="shared" si="1"/>
        <v>11005052</v>
      </c>
    </row>
    <row r="106" spans="1:256" ht="12.75">
      <c r="A106" s="6">
        <v>11005</v>
      </c>
      <c r="B106" s="6">
        <v>54</v>
      </c>
      <c r="C106" s="7" t="s">
        <v>125</v>
      </c>
      <c r="D106" s="7" t="s">
        <v>152</v>
      </c>
      <c r="IV106" s="111">
        <f t="shared" si="1"/>
        <v>11005054</v>
      </c>
    </row>
    <row r="107" spans="1:256" ht="12.75">
      <c r="A107" s="6">
        <v>11005</v>
      </c>
      <c r="B107" s="6">
        <v>56</v>
      </c>
      <c r="C107" s="7" t="s">
        <v>125</v>
      </c>
      <c r="D107" s="7" t="s">
        <v>130</v>
      </c>
      <c r="IV107" s="111">
        <f t="shared" si="1"/>
        <v>11005056</v>
      </c>
    </row>
    <row r="108" spans="1:256" ht="12.75">
      <c r="A108" s="6">
        <v>11005</v>
      </c>
      <c r="B108" s="6">
        <v>58</v>
      </c>
      <c r="C108" s="7" t="s">
        <v>125</v>
      </c>
      <c r="D108" s="7" t="s">
        <v>153</v>
      </c>
      <c r="IV108" s="111">
        <f t="shared" si="1"/>
        <v>11005058</v>
      </c>
    </row>
    <row r="109" spans="1:256" ht="12.75">
      <c r="A109" s="6">
        <v>11005</v>
      </c>
      <c r="B109" s="6">
        <v>59</v>
      </c>
      <c r="C109" s="7" t="s">
        <v>125</v>
      </c>
      <c r="D109" s="7" t="s">
        <v>154</v>
      </c>
      <c r="IV109" s="111">
        <f t="shared" si="1"/>
        <v>11005059</v>
      </c>
    </row>
    <row r="110" spans="1:256" ht="12.75">
      <c r="A110" s="6">
        <v>11005</v>
      </c>
      <c r="B110" s="6">
        <v>61</v>
      </c>
      <c r="C110" s="7" t="s">
        <v>125</v>
      </c>
      <c r="D110" s="7" t="s">
        <v>155</v>
      </c>
      <c r="IV110" s="111">
        <f t="shared" si="1"/>
        <v>11005061</v>
      </c>
    </row>
    <row r="111" spans="1:256" ht="12.75">
      <c r="A111" s="6">
        <v>11005</v>
      </c>
      <c r="B111" s="6">
        <v>64</v>
      </c>
      <c r="C111" s="7" t="s">
        <v>125</v>
      </c>
      <c r="D111" s="7" t="s">
        <v>156</v>
      </c>
      <c r="IV111" s="111">
        <f t="shared" si="1"/>
        <v>11005064</v>
      </c>
    </row>
    <row r="112" spans="1:256" ht="12.75">
      <c r="A112" s="6">
        <v>11005</v>
      </c>
      <c r="B112" s="6">
        <v>65</v>
      </c>
      <c r="C112" s="7" t="s">
        <v>125</v>
      </c>
      <c r="D112" s="7" t="s">
        <v>667</v>
      </c>
      <c r="IV112" s="111">
        <f t="shared" si="1"/>
        <v>11005065</v>
      </c>
    </row>
    <row r="113" spans="1:256" ht="12.75">
      <c r="A113" s="6">
        <v>11005</v>
      </c>
      <c r="B113" s="6">
        <v>66</v>
      </c>
      <c r="C113" s="7" t="s">
        <v>125</v>
      </c>
      <c r="D113" s="7" t="s">
        <v>157</v>
      </c>
      <c r="IV113" s="111">
        <f t="shared" si="1"/>
        <v>11005066</v>
      </c>
    </row>
    <row r="114" spans="1:256" ht="12.75">
      <c r="A114" s="6">
        <v>11005</v>
      </c>
      <c r="B114" s="6">
        <v>70</v>
      </c>
      <c r="C114" s="7" t="s">
        <v>125</v>
      </c>
      <c r="D114" s="7" t="s">
        <v>762</v>
      </c>
      <c r="IV114" s="111">
        <f t="shared" si="1"/>
        <v>11005070</v>
      </c>
    </row>
    <row r="115" spans="1:256" ht="12.75">
      <c r="A115" s="6">
        <v>11005</v>
      </c>
      <c r="B115" s="6">
        <v>71</v>
      </c>
      <c r="C115" s="7" t="s">
        <v>125</v>
      </c>
      <c r="D115" s="7" t="s">
        <v>159</v>
      </c>
      <c r="IV115" s="111">
        <f t="shared" si="1"/>
        <v>11005071</v>
      </c>
    </row>
    <row r="116" spans="1:256" ht="12.75">
      <c r="A116" s="6">
        <v>11005</v>
      </c>
      <c r="B116" s="6">
        <v>72</v>
      </c>
      <c r="C116" s="7" t="s">
        <v>125</v>
      </c>
      <c r="D116" s="7" t="s">
        <v>763</v>
      </c>
      <c r="IV116" s="111">
        <f t="shared" si="1"/>
        <v>11005072</v>
      </c>
    </row>
    <row r="117" spans="1:256" ht="12.75">
      <c r="A117" s="6">
        <v>11005</v>
      </c>
      <c r="B117" s="6">
        <v>73</v>
      </c>
      <c r="C117" s="7" t="s">
        <v>125</v>
      </c>
      <c r="D117" s="7" t="s">
        <v>160</v>
      </c>
      <c r="IV117" s="111">
        <f t="shared" si="1"/>
        <v>11005073</v>
      </c>
    </row>
    <row r="118" spans="1:256" ht="12.75">
      <c r="A118" s="6">
        <v>11005</v>
      </c>
      <c r="B118" s="6">
        <v>74</v>
      </c>
      <c r="C118" s="7" t="s">
        <v>125</v>
      </c>
      <c r="D118" s="7" t="s">
        <v>583</v>
      </c>
      <c r="IV118" s="111">
        <f t="shared" si="1"/>
        <v>11005074</v>
      </c>
    </row>
    <row r="119" spans="1:256" ht="12.75">
      <c r="A119" s="6">
        <v>11005</v>
      </c>
      <c r="B119" s="6">
        <v>75</v>
      </c>
      <c r="C119" s="7" t="s">
        <v>125</v>
      </c>
      <c r="D119" s="7" t="s">
        <v>584</v>
      </c>
      <c r="IV119" s="111">
        <f t="shared" si="1"/>
        <v>11005075</v>
      </c>
    </row>
    <row r="120" spans="1:256" ht="12.75">
      <c r="A120" s="6">
        <v>11005</v>
      </c>
      <c r="B120" s="6">
        <v>76</v>
      </c>
      <c r="C120" s="7" t="s">
        <v>125</v>
      </c>
      <c r="D120" s="7" t="s">
        <v>585</v>
      </c>
      <c r="IV120" s="111">
        <f t="shared" si="1"/>
        <v>11005076</v>
      </c>
    </row>
    <row r="121" spans="1:256" ht="12.75">
      <c r="A121" s="6">
        <v>11005</v>
      </c>
      <c r="B121" s="6">
        <v>77</v>
      </c>
      <c r="C121" s="7" t="s">
        <v>125</v>
      </c>
      <c r="D121" s="7" t="s">
        <v>161</v>
      </c>
      <c r="IV121" s="111">
        <f t="shared" si="1"/>
        <v>11005077</v>
      </c>
    </row>
    <row r="122" spans="1:256" ht="12.75">
      <c r="A122" s="6">
        <v>11005</v>
      </c>
      <c r="B122" s="6">
        <v>78</v>
      </c>
      <c r="C122" s="7" t="s">
        <v>125</v>
      </c>
      <c r="D122" s="7" t="s">
        <v>162</v>
      </c>
      <c r="IV122" s="111">
        <f t="shared" si="1"/>
        <v>11005078</v>
      </c>
    </row>
    <row r="123" spans="1:256" ht="12.75">
      <c r="A123" s="6">
        <v>11005</v>
      </c>
      <c r="B123" s="6">
        <v>79</v>
      </c>
      <c r="C123" s="7" t="s">
        <v>125</v>
      </c>
      <c r="D123" s="7" t="s">
        <v>668</v>
      </c>
      <c r="IV123" s="111">
        <f t="shared" si="1"/>
        <v>11005079</v>
      </c>
    </row>
    <row r="124" spans="1:256" ht="12.75">
      <c r="A124" s="6">
        <v>11005</v>
      </c>
      <c r="B124" s="6">
        <v>80</v>
      </c>
      <c r="C124" s="7" t="s">
        <v>125</v>
      </c>
      <c r="D124" s="7" t="s">
        <v>163</v>
      </c>
      <c r="IV124" s="111">
        <f t="shared" si="1"/>
        <v>11005080</v>
      </c>
    </row>
    <row r="125" spans="1:256" ht="12.75">
      <c r="A125" s="6">
        <v>11005</v>
      </c>
      <c r="B125" s="6">
        <v>81</v>
      </c>
      <c r="C125" s="7" t="s">
        <v>125</v>
      </c>
      <c r="D125" s="7" t="s">
        <v>164</v>
      </c>
      <c r="IV125" s="111">
        <f t="shared" si="1"/>
        <v>11005081</v>
      </c>
    </row>
    <row r="126" spans="1:256" ht="12.75">
      <c r="A126" s="6">
        <v>11005</v>
      </c>
      <c r="B126" s="6">
        <v>82</v>
      </c>
      <c r="C126" s="7" t="s">
        <v>125</v>
      </c>
      <c r="D126" s="7" t="s">
        <v>165</v>
      </c>
      <c r="IV126" s="111">
        <f t="shared" si="1"/>
        <v>11005082</v>
      </c>
    </row>
    <row r="127" spans="1:256" ht="12.75">
      <c r="A127" s="6">
        <v>11005</v>
      </c>
      <c r="B127" s="6">
        <v>83</v>
      </c>
      <c r="C127" s="7" t="s">
        <v>125</v>
      </c>
      <c r="D127" s="7" t="s">
        <v>166</v>
      </c>
      <c r="IV127" s="111">
        <f t="shared" si="1"/>
        <v>11005083</v>
      </c>
    </row>
    <row r="128" spans="1:256" ht="12.75">
      <c r="A128" s="6">
        <v>11005</v>
      </c>
      <c r="B128" s="6">
        <v>84</v>
      </c>
      <c r="C128" s="7" t="s">
        <v>125</v>
      </c>
      <c r="D128" s="7" t="s">
        <v>669</v>
      </c>
      <c r="IV128" s="111">
        <f t="shared" si="1"/>
        <v>11005084</v>
      </c>
    </row>
    <row r="129" spans="1:256" ht="12.75">
      <c r="A129" s="6">
        <v>11005</v>
      </c>
      <c r="B129" s="6">
        <v>85</v>
      </c>
      <c r="C129" s="7" t="s">
        <v>125</v>
      </c>
      <c r="D129" s="7" t="s">
        <v>670</v>
      </c>
      <c r="IV129" s="111">
        <f t="shared" si="1"/>
        <v>11005085</v>
      </c>
    </row>
    <row r="130" spans="1:256" ht="12.75">
      <c r="A130" s="6">
        <v>11005</v>
      </c>
      <c r="B130" s="6">
        <v>86</v>
      </c>
      <c r="C130" s="7" t="s">
        <v>125</v>
      </c>
      <c r="D130" s="7" t="s">
        <v>671</v>
      </c>
      <c r="IV130" s="111">
        <f t="shared" si="1"/>
        <v>11005086</v>
      </c>
    </row>
    <row r="131" spans="1:256" ht="12.75">
      <c r="A131" s="6">
        <v>11005</v>
      </c>
      <c r="B131" s="6">
        <v>87</v>
      </c>
      <c r="C131" s="7" t="s">
        <v>125</v>
      </c>
      <c r="D131" s="7" t="s">
        <v>672</v>
      </c>
      <c r="IV131" s="111">
        <f t="shared" si="1"/>
        <v>11005087</v>
      </c>
    </row>
    <row r="132" spans="1:256" ht="12.75">
      <c r="A132" s="6">
        <v>11005</v>
      </c>
      <c r="B132" s="6">
        <v>89</v>
      </c>
      <c r="C132" s="7" t="s">
        <v>125</v>
      </c>
      <c r="D132" s="7" t="s">
        <v>586</v>
      </c>
      <c r="IV132" s="111">
        <f t="shared" si="1"/>
        <v>11005089</v>
      </c>
    </row>
    <row r="133" spans="1:256" ht="12.75">
      <c r="A133" s="6">
        <v>11005</v>
      </c>
      <c r="B133" s="6">
        <v>90</v>
      </c>
      <c r="C133" s="7" t="s">
        <v>125</v>
      </c>
      <c r="D133" s="7" t="s">
        <v>587</v>
      </c>
      <c r="IV133" s="111">
        <f t="shared" si="1"/>
        <v>11005090</v>
      </c>
    </row>
    <row r="134" spans="1:256" ht="12.75">
      <c r="A134" s="6">
        <v>11005</v>
      </c>
      <c r="B134" s="6">
        <v>91</v>
      </c>
      <c r="C134" s="7" t="s">
        <v>125</v>
      </c>
      <c r="D134" s="7" t="s">
        <v>511</v>
      </c>
      <c r="IV134" s="111">
        <f t="shared" si="1"/>
        <v>11005091</v>
      </c>
    </row>
    <row r="135" spans="1:256" ht="12.75">
      <c r="A135" s="6">
        <v>11005</v>
      </c>
      <c r="B135" s="6">
        <v>92</v>
      </c>
      <c r="C135" s="7" t="s">
        <v>125</v>
      </c>
      <c r="D135" s="7" t="s">
        <v>512</v>
      </c>
      <c r="IV135" s="111">
        <f t="shared" si="1"/>
        <v>11005092</v>
      </c>
    </row>
    <row r="136" spans="1:256" ht="12.75">
      <c r="A136" s="6">
        <v>11005</v>
      </c>
      <c r="B136" s="6">
        <v>93</v>
      </c>
      <c r="C136" s="7" t="s">
        <v>125</v>
      </c>
      <c r="D136" s="7" t="s">
        <v>513</v>
      </c>
      <c r="IV136" s="111">
        <f t="shared" si="1"/>
        <v>11005093</v>
      </c>
    </row>
    <row r="137" spans="1:256" ht="12.75">
      <c r="A137" s="6">
        <v>11005</v>
      </c>
      <c r="B137" s="6">
        <v>94</v>
      </c>
      <c r="C137" s="7" t="s">
        <v>125</v>
      </c>
      <c r="D137" s="7" t="s">
        <v>588</v>
      </c>
      <c r="IV137" s="111">
        <f t="shared" si="1"/>
        <v>11005094</v>
      </c>
    </row>
    <row r="138" spans="1:256" ht="12.75">
      <c r="A138" s="6">
        <v>11005</v>
      </c>
      <c r="B138" s="6">
        <v>95</v>
      </c>
      <c r="C138" s="7" t="s">
        <v>125</v>
      </c>
      <c r="D138" s="7" t="s">
        <v>589</v>
      </c>
      <c r="IV138" s="111">
        <f aca="true" t="shared" si="2" ref="IV138:IV201">A138*1000+B138</f>
        <v>11005095</v>
      </c>
    </row>
    <row r="139" spans="1:256" ht="12.75">
      <c r="A139" s="6">
        <v>11005</v>
      </c>
      <c r="B139" s="6">
        <v>96</v>
      </c>
      <c r="C139" s="7" t="s">
        <v>125</v>
      </c>
      <c r="D139" s="7" t="s">
        <v>590</v>
      </c>
      <c r="IV139" s="111">
        <f t="shared" si="2"/>
        <v>11005096</v>
      </c>
    </row>
    <row r="140" spans="1:256" ht="12.75">
      <c r="A140" s="6">
        <v>11005</v>
      </c>
      <c r="B140" s="6">
        <v>97</v>
      </c>
      <c r="C140" s="7" t="s">
        <v>125</v>
      </c>
      <c r="D140" s="7" t="s">
        <v>673</v>
      </c>
      <c r="IV140" s="111">
        <f t="shared" si="2"/>
        <v>11005097</v>
      </c>
    </row>
    <row r="141" spans="1:256" ht="12.75">
      <c r="A141" s="6">
        <v>11005</v>
      </c>
      <c r="B141" s="6">
        <v>98</v>
      </c>
      <c r="C141" s="7" t="s">
        <v>125</v>
      </c>
      <c r="D141" s="7" t="s">
        <v>674</v>
      </c>
      <c r="IV141" s="111">
        <f t="shared" si="2"/>
        <v>11005098</v>
      </c>
    </row>
    <row r="142" spans="1:256" ht="12.75">
      <c r="A142" s="6">
        <v>11005</v>
      </c>
      <c r="B142" s="6">
        <v>99</v>
      </c>
      <c r="C142" s="7" t="s">
        <v>125</v>
      </c>
      <c r="D142" s="7" t="s">
        <v>675</v>
      </c>
      <c r="IV142" s="111">
        <f t="shared" si="2"/>
        <v>11005099</v>
      </c>
    </row>
    <row r="143" spans="1:256" ht="12.75">
      <c r="A143" s="6">
        <v>11005</v>
      </c>
      <c r="B143" s="6">
        <v>100</v>
      </c>
      <c r="C143" s="7" t="s">
        <v>125</v>
      </c>
      <c r="D143" s="7" t="s">
        <v>676</v>
      </c>
      <c r="IV143" s="111">
        <f t="shared" si="2"/>
        <v>11005100</v>
      </c>
    </row>
    <row r="144" spans="1:256" ht="12.75">
      <c r="A144" s="6">
        <v>11005</v>
      </c>
      <c r="B144" s="6">
        <v>101</v>
      </c>
      <c r="C144" s="7" t="s">
        <v>125</v>
      </c>
      <c r="D144" s="7" t="s">
        <v>764</v>
      </c>
      <c r="IV144" s="111">
        <f t="shared" si="2"/>
        <v>11005101</v>
      </c>
    </row>
    <row r="145" spans="1:256" ht="12.75">
      <c r="A145" s="6">
        <v>11005</v>
      </c>
      <c r="B145" s="6">
        <v>102</v>
      </c>
      <c r="C145" s="7" t="s">
        <v>125</v>
      </c>
      <c r="D145" s="7" t="s">
        <v>765</v>
      </c>
      <c r="IV145" s="111">
        <f t="shared" si="2"/>
        <v>11005102</v>
      </c>
    </row>
    <row r="146" spans="1:256" ht="12.75">
      <c r="A146" s="6">
        <v>11005</v>
      </c>
      <c r="B146" s="6">
        <v>103</v>
      </c>
      <c r="C146" s="7" t="s">
        <v>125</v>
      </c>
      <c r="D146" s="7" t="s">
        <v>766</v>
      </c>
      <c r="IV146" s="111">
        <f t="shared" si="2"/>
        <v>11005103</v>
      </c>
    </row>
    <row r="147" spans="1:256" ht="12.75">
      <c r="A147" s="6">
        <v>11052</v>
      </c>
      <c r="B147" s="6">
        <v>7</v>
      </c>
      <c r="C147" s="7" t="s">
        <v>168</v>
      </c>
      <c r="D147" s="7" t="s">
        <v>169</v>
      </c>
      <c r="IV147" s="111">
        <f t="shared" si="2"/>
        <v>11052007</v>
      </c>
    </row>
    <row r="148" spans="1:256" ht="12.75">
      <c r="A148" s="6">
        <v>11052</v>
      </c>
      <c r="B148" s="6">
        <v>10</v>
      </c>
      <c r="C148" s="7" t="s">
        <v>168</v>
      </c>
      <c r="D148" s="7" t="s">
        <v>170</v>
      </c>
      <c r="IV148" s="111">
        <f t="shared" si="2"/>
        <v>11052010</v>
      </c>
    </row>
    <row r="149" spans="1:256" ht="12.75">
      <c r="A149" s="6">
        <v>11052</v>
      </c>
      <c r="B149" s="6">
        <v>11</v>
      </c>
      <c r="C149" s="7" t="s">
        <v>168</v>
      </c>
      <c r="D149" s="7" t="s">
        <v>171</v>
      </c>
      <c r="IV149" s="111">
        <f t="shared" si="2"/>
        <v>11052011</v>
      </c>
    </row>
    <row r="150" spans="1:256" ht="12.75">
      <c r="A150" s="6">
        <v>11052</v>
      </c>
      <c r="B150" s="6">
        <v>27</v>
      </c>
      <c r="C150" s="7" t="s">
        <v>168</v>
      </c>
      <c r="D150" s="7" t="s">
        <v>172</v>
      </c>
      <c r="IV150" s="111">
        <f t="shared" si="2"/>
        <v>11052027</v>
      </c>
    </row>
    <row r="151" spans="1:256" ht="12.75">
      <c r="A151" s="6">
        <v>11052</v>
      </c>
      <c r="B151" s="6">
        <v>29</v>
      </c>
      <c r="C151" s="7" t="s">
        <v>168</v>
      </c>
      <c r="D151" s="7" t="s">
        <v>173</v>
      </c>
      <c r="IV151" s="111">
        <f t="shared" si="2"/>
        <v>11052029</v>
      </c>
    </row>
    <row r="152" spans="1:256" ht="12.75">
      <c r="A152" s="6">
        <v>11052</v>
      </c>
      <c r="B152" s="6">
        <v>33</v>
      </c>
      <c r="C152" s="7" t="s">
        <v>168</v>
      </c>
      <c r="D152" s="7" t="s">
        <v>174</v>
      </c>
      <c r="IV152" s="111">
        <f t="shared" si="2"/>
        <v>11052033</v>
      </c>
    </row>
    <row r="153" spans="1:256" ht="12.75">
      <c r="A153" s="6">
        <v>11052</v>
      </c>
      <c r="B153" s="6">
        <v>36</v>
      </c>
      <c r="C153" s="7" t="s">
        <v>168</v>
      </c>
      <c r="D153" s="7" t="s">
        <v>175</v>
      </c>
      <c r="IV153" s="111">
        <f t="shared" si="2"/>
        <v>11052036</v>
      </c>
    </row>
    <row r="154" spans="1:256" ht="12.75">
      <c r="A154" s="6">
        <v>11052</v>
      </c>
      <c r="B154" s="6">
        <v>37</v>
      </c>
      <c r="C154" s="7" t="s">
        <v>168</v>
      </c>
      <c r="D154" s="7" t="s">
        <v>176</v>
      </c>
      <c r="IV154" s="111">
        <f t="shared" si="2"/>
        <v>11052037</v>
      </c>
    </row>
    <row r="155" spans="1:256" ht="12.75">
      <c r="A155" s="6">
        <v>11052</v>
      </c>
      <c r="B155" s="6">
        <v>38</v>
      </c>
      <c r="C155" s="7" t="s">
        <v>168</v>
      </c>
      <c r="D155" s="7" t="s">
        <v>177</v>
      </c>
      <c r="IV155" s="111">
        <f t="shared" si="2"/>
        <v>11052038</v>
      </c>
    </row>
    <row r="156" spans="1:256" ht="12.75">
      <c r="A156" s="6">
        <v>11052</v>
      </c>
      <c r="B156" s="6">
        <v>39</v>
      </c>
      <c r="C156" s="7" t="s">
        <v>168</v>
      </c>
      <c r="D156" s="7" t="s">
        <v>178</v>
      </c>
      <c r="IV156" s="111">
        <f t="shared" si="2"/>
        <v>11052039</v>
      </c>
    </row>
    <row r="157" spans="1:256" ht="12.75">
      <c r="A157" s="6">
        <v>11052</v>
      </c>
      <c r="B157" s="6">
        <v>43</v>
      </c>
      <c r="C157" s="7" t="s">
        <v>168</v>
      </c>
      <c r="D157" s="7" t="s">
        <v>533</v>
      </c>
      <c r="IV157" s="111">
        <f t="shared" si="2"/>
        <v>11052043</v>
      </c>
    </row>
    <row r="158" spans="1:256" ht="12.75">
      <c r="A158" s="6">
        <v>11052</v>
      </c>
      <c r="B158" s="6">
        <v>44</v>
      </c>
      <c r="C158" s="7" t="s">
        <v>168</v>
      </c>
      <c r="D158" s="7" t="s">
        <v>534</v>
      </c>
      <c r="IV158" s="111">
        <f t="shared" si="2"/>
        <v>11052044</v>
      </c>
    </row>
    <row r="159" spans="1:256" ht="12.75">
      <c r="A159" s="6">
        <v>11052</v>
      </c>
      <c r="B159" s="6">
        <v>45</v>
      </c>
      <c r="C159" s="7" t="s">
        <v>168</v>
      </c>
      <c r="D159" s="7" t="s">
        <v>179</v>
      </c>
      <c r="IV159" s="111">
        <f t="shared" si="2"/>
        <v>11052045</v>
      </c>
    </row>
    <row r="160" spans="1:256" ht="12.75">
      <c r="A160" s="6">
        <v>11052</v>
      </c>
      <c r="B160" s="6">
        <v>46</v>
      </c>
      <c r="C160" s="7" t="s">
        <v>168</v>
      </c>
      <c r="D160" s="7" t="s">
        <v>180</v>
      </c>
      <c r="IV160" s="111">
        <f t="shared" si="2"/>
        <v>11052046</v>
      </c>
    </row>
    <row r="161" spans="1:256" ht="12.75">
      <c r="A161" s="6">
        <v>11052</v>
      </c>
      <c r="B161" s="6">
        <v>49</v>
      </c>
      <c r="C161" s="7" t="s">
        <v>168</v>
      </c>
      <c r="D161" s="7" t="s">
        <v>181</v>
      </c>
      <c r="IV161" s="111">
        <f t="shared" si="2"/>
        <v>11052049</v>
      </c>
    </row>
    <row r="162" spans="1:256" ht="12.75">
      <c r="A162" s="6">
        <v>11052</v>
      </c>
      <c r="B162" s="6">
        <v>50</v>
      </c>
      <c r="C162" s="7" t="s">
        <v>168</v>
      </c>
      <c r="D162" s="7" t="s">
        <v>597</v>
      </c>
      <c r="IV162" s="111">
        <f t="shared" si="2"/>
        <v>11052050</v>
      </c>
    </row>
    <row r="163" spans="1:256" ht="12.75">
      <c r="A163" s="6">
        <v>11052</v>
      </c>
      <c r="B163" s="6">
        <v>51</v>
      </c>
      <c r="C163" s="7" t="s">
        <v>168</v>
      </c>
      <c r="D163" s="7" t="s">
        <v>182</v>
      </c>
      <c r="IV163" s="111">
        <f t="shared" si="2"/>
        <v>11052051</v>
      </c>
    </row>
    <row r="164" spans="1:256" ht="12.75">
      <c r="A164" s="6">
        <v>11052</v>
      </c>
      <c r="B164" s="6">
        <v>52</v>
      </c>
      <c r="C164" s="7" t="s">
        <v>168</v>
      </c>
      <c r="D164" s="7" t="s">
        <v>92</v>
      </c>
      <c r="IV164" s="111">
        <f t="shared" si="2"/>
        <v>11052052</v>
      </c>
    </row>
    <row r="165" spans="1:256" ht="12.75">
      <c r="A165" s="6">
        <v>11052</v>
      </c>
      <c r="B165" s="6">
        <v>54</v>
      </c>
      <c r="C165" s="7" t="s">
        <v>168</v>
      </c>
      <c r="D165" s="7" t="s">
        <v>591</v>
      </c>
      <c r="IV165" s="111">
        <f t="shared" si="2"/>
        <v>11052054</v>
      </c>
    </row>
    <row r="166" spans="1:256" ht="12.75">
      <c r="A166" s="6">
        <v>11052</v>
      </c>
      <c r="B166" s="6">
        <v>57</v>
      </c>
      <c r="C166" s="7" t="s">
        <v>168</v>
      </c>
      <c r="D166" s="7" t="s">
        <v>183</v>
      </c>
      <c r="IV166" s="111">
        <f t="shared" si="2"/>
        <v>11052057</v>
      </c>
    </row>
    <row r="167" spans="1:256" ht="12.75">
      <c r="A167" s="6">
        <v>11052</v>
      </c>
      <c r="B167" s="6">
        <v>58</v>
      </c>
      <c r="C167" s="7" t="s">
        <v>168</v>
      </c>
      <c r="D167" s="7" t="s">
        <v>535</v>
      </c>
      <c r="IV167" s="111">
        <f t="shared" si="2"/>
        <v>11052058</v>
      </c>
    </row>
    <row r="168" spans="1:256" ht="12.75">
      <c r="A168" s="6">
        <v>11052</v>
      </c>
      <c r="B168" s="6">
        <v>59</v>
      </c>
      <c r="C168" s="7" t="s">
        <v>168</v>
      </c>
      <c r="D168" s="7" t="s">
        <v>592</v>
      </c>
      <c r="IV168" s="111">
        <f t="shared" si="2"/>
        <v>11052059</v>
      </c>
    </row>
    <row r="169" spans="1:256" ht="12.75">
      <c r="A169" s="6">
        <v>11052</v>
      </c>
      <c r="B169" s="6">
        <v>61</v>
      </c>
      <c r="C169" s="7" t="s">
        <v>168</v>
      </c>
      <c r="D169" s="7" t="s">
        <v>598</v>
      </c>
      <c r="IV169" s="111">
        <f t="shared" si="2"/>
        <v>11052061</v>
      </c>
    </row>
    <row r="170" spans="1:256" ht="12.75">
      <c r="A170" s="6">
        <v>11052</v>
      </c>
      <c r="B170" s="6">
        <v>62</v>
      </c>
      <c r="C170" s="7" t="s">
        <v>168</v>
      </c>
      <c r="D170" s="7" t="s">
        <v>677</v>
      </c>
      <c r="IV170" s="111">
        <f t="shared" si="2"/>
        <v>11052062</v>
      </c>
    </row>
    <row r="171" spans="1:256" ht="12.75">
      <c r="A171" s="6">
        <v>11052</v>
      </c>
      <c r="B171" s="6">
        <v>63</v>
      </c>
      <c r="C171" s="7" t="s">
        <v>168</v>
      </c>
      <c r="D171" s="7" t="s">
        <v>678</v>
      </c>
      <c r="IV171" s="111">
        <f t="shared" si="2"/>
        <v>11052063</v>
      </c>
    </row>
    <row r="172" spans="1:256" ht="12.75">
      <c r="A172" s="6">
        <v>11052</v>
      </c>
      <c r="B172" s="6">
        <v>64</v>
      </c>
      <c r="C172" s="7" t="s">
        <v>168</v>
      </c>
      <c r="D172" s="7" t="s">
        <v>679</v>
      </c>
      <c r="IV172" s="111">
        <f t="shared" si="2"/>
        <v>11052064</v>
      </c>
    </row>
    <row r="173" spans="1:256" ht="12.75">
      <c r="A173" s="6">
        <v>11052</v>
      </c>
      <c r="B173" s="6">
        <v>65</v>
      </c>
      <c r="C173" s="7" t="s">
        <v>168</v>
      </c>
      <c r="D173" s="7" t="s">
        <v>680</v>
      </c>
      <c r="IV173" s="111">
        <f t="shared" si="2"/>
        <v>11052065</v>
      </c>
    </row>
    <row r="174" spans="1:256" ht="12.75">
      <c r="A174" s="6">
        <v>11052</v>
      </c>
      <c r="B174" s="6">
        <v>66</v>
      </c>
      <c r="C174" s="7" t="s">
        <v>168</v>
      </c>
      <c r="D174" s="7" t="s">
        <v>681</v>
      </c>
      <c r="IV174" s="111">
        <f t="shared" si="2"/>
        <v>11052066</v>
      </c>
    </row>
    <row r="175" spans="1:256" ht="12.75">
      <c r="A175" s="6">
        <v>11052</v>
      </c>
      <c r="B175" s="6">
        <v>67</v>
      </c>
      <c r="C175" s="7" t="s">
        <v>168</v>
      </c>
      <c r="D175" s="7" t="s">
        <v>682</v>
      </c>
      <c r="IV175" s="111">
        <f t="shared" si="2"/>
        <v>11052067</v>
      </c>
    </row>
    <row r="176" spans="1:256" ht="12.75">
      <c r="A176" s="6">
        <v>11052</v>
      </c>
      <c r="B176" s="6">
        <v>68</v>
      </c>
      <c r="C176" s="7" t="s">
        <v>168</v>
      </c>
      <c r="D176" s="7" t="s">
        <v>767</v>
      </c>
      <c r="IV176" s="111">
        <f t="shared" si="2"/>
        <v>11052068</v>
      </c>
    </row>
    <row r="177" spans="1:256" ht="12.75">
      <c r="A177" s="6">
        <v>11052</v>
      </c>
      <c r="B177" s="6">
        <v>69</v>
      </c>
      <c r="C177" s="7" t="s">
        <v>168</v>
      </c>
      <c r="D177" s="7" t="s">
        <v>593</v>
      </c>
      <c r="IV177" s="111">
        <f t="shared" si="2"/>
        <v>11052069</v>
      </c>
    </row>
    <row r="178" spans="1:256" ht="12.75">
      <c r="A178" s="6">
        <v>11052</v>
      </c>
      <c r="B178" s="6">
        <v>70</v>
      </c>
      <c r="C178" s="7" t="s">
        <v>168</v>
      </c>
      <c r="D178" s="7" t="s">
        <v>372</v>
      </c>
      <c r="IV178" s="111">
        <f t="shared" si="2"/>
        <v>11052070</v>
      </c>
    </row>
    <row r="179" spans="1:256" ht="12.75">
      <c r="A179" s="6">
        <v>11052</v>
      </c>
      <c r="B179" s="6">
        <v>71</v>
      </c>
      <c r="C179" s="7" t="s">
        <v>168</v>
      </c>
      <c r="D179" s="7" t="s">
        <v>768</v>
      </c>
      <c r="IV179" s="111">
        <f t="shared" si="2"/>
        <v>11052071</v>
      </c>
    </row>
    <row r="180" spans="1:256" ht="15">
      <c r="A180" s="88"/>
      <c r="B180" s="88"/>
      <c r="C180" s="89"/>
      <c r="D180" s="89"/>
      <c r="IV180" s="111">
        <f t="shared" si="2"/>
        <v>0</v>
      </c>
    </row>
    <row r="181" spans="1:256" ht="15">
      <c r="A181" s="9" t="s">
        <v>186</v>
      </c>
      <c r="B181" s="8"/>
      <c r="C181" s="8"/>
      <c r="D181" s="8"/>
      <c r="IV181" s="111" t="e">
        <f t="shared" si="2"/>
        <v>#VALUE!</v>
      </c>
    </row>
    <row r="182" spans="1:256" ht="12.75">
      <c r="A182" s="6">
        <v>11176</v>
      </c>
      <c r="B182" s="6">
        <v>1</v>
      </c>
      <c r="C182" s="7" t="s">
        <v>558</v>
      </c>
      <c r="D182" s="7" t="s">
        <v>559</v>
      </c>
      <c r="IV182" s="111">
        <f t="shared" si="2"/>
        <v>11176001</v>
      </c>
    </row>
    <row r="183" spans="1:256" ht="12.75">
      <c r="A183" s="6">
        <v>11130</v>
      </c>
      <c r="B183" s="6">
        <v>5</v>
      </c>
      <c r="C183" s="7" t="s">
        <v>538</v>
      </c>
      <c r="D183" s="7" t="s">
        <v>321</v>
      </c>
      <c r="IV183" s="111">
        <f t="shared" si="2"/>
        <v>11130005</v>
      </c>
    </row>
    <row r="184" spans="1:256" ht="12.75">
      <c r="A184" s="6">
        <v>11130</v>
      </c>
      <c r="B184" s="6">
        <v>6</v>
      </c>
      <c r="C184" s="7" t="s">
        <v>538</v>
      </c>
      <c r="D184" s="7" t="s">
        <v>775</v>
      </c>
      <c r="IV184" s="111">
        <f t="shared" si="2"/>
        <v>11130006</v>
      </c>
    </row>
    <row r="185" spans="1:256" ht="15">
      <c r="A185" s="8"/>
      <c r="B185" s="8"/>
      <c r="C185" s="8"/>
      <c r="D185" s="8"/>
      <c r="IV185" s="111">
        <f t="shared" si="2"/>
        <v>0</v>
      </c>
    </row>
    <row r="186" spans="1:256" ht="15">
      <c r="A186" s="9" t="s">
        <v>187</v>
      </c>
      <c r="B186" s="8"/>
      <c r="C186" s="8"/>
      <c r="D186" s="8"/>
      <c r="IV186" s="111" t="e">
        <f t="shared" si="2"/>
        <v>#VALUE!</v>
      </c>
    </row>
    <row r="187" spans="1:256" ht="12.75">
      <c r="A187" s="6">
        <v>11127</v>
      </c>
      <c r="B187" s="6">
        <v>1</v>
      </c>
      <c r="C187" s="7" t="s">
        <v>188</v>
      </c>
      <c r="D187" s="7" t="s">
        <v>189</v>
      </c>
      <c r="IV187" s="111">
        <f t="shared" si="2"/>
        <v>11127001</v>
      </c>
    </row>
    <row r="188" spans="1:256" ht="12.75">
      <c r="A188" s="6">
        <v>11127</v>
      </c>
      <c r="B188" s="6">
        <v>3</v>
      </c>
      <c r="C188" s="7" t="s">
        <v>188</v>
      </c>
      <c r="D188" s="7" t="s">
        <v>190</v>
      </c>
      <c r="IV188" s="111">
        <f t="shared" si="2"/>
        <v>11127003</v>
      </c>
    </row>
    <row r="189" spans="1:256" ht="12.75">
      <c r="A189" s="6">
        <v>11127</v>
      </c>
      <c r="B189" s="6">
        <v>4</v>
      </c>
      <c r="C189" s="7" t="s">
        <v>188</v>
      </c>
      <c r="D189" s="7" t="s">
        <v>191</v>
      </c>
      <c r="IV189" s="111">
        <f t="shared" si="2"/>
        <v>11127004</v>
      </c>
    </row>
    <row r="190" spans="1:256" ht="12.75">
      <c r="A190" s="6">
        <v>11127</v>
      </c>
      <c r="B190" s="6">
        <v>5</v>
      </c>
      <c r="C190" s="7" t="s">
        <v>188</v>
      </c>
      <c r="D190" s="7" t="s">
        <v>192</v>
      </c>
      <c r="IV190" s="111">
        <f t="shared" si="2"/>
        <v>11127005</v>
      </c>
    </row>
    <row r="191" spans="1:256" ht="12.75">
      <c r="A191" s="6">
        <v>11127</v>
      </c>
      <c r="B191" s="6">
        <v>6</v>
      </c>
      <c r="C191" s="7" t="s">
        <v>188</v>
      </c>
      <c r="D191" s="7" t="s">
        <v>91</v>
      </c>
      <c r="IV191" s="111">
        <f t="shared" si="2"/>
        <v>11127006</v>
      </c>
    </row>
    <row r="192" spans="1:256" ht="12.75">
      <c r="A192" s="6">
        <v>11127</v>
      </c>
      <c r="B192" s="6">
        <v>7</v>
      </c>
      <c r="C192" s="7" t="s">
        <v>188</v>
      </c>
      <c r="D192" s="7" t="s">
        <v>193</v>
      </c>
      <c r="IV192" s="111">
        <f t="shared" si="2"/>
        <v>11127007</v>
      </c>
    </row>
    <row r="193" spans="1:256" ht="12.75">
      <c r="A193" s="6">
        <v>11127</v>
      </c>
      <c r="B193" s="6">
        <v>8</v>
      </c>
      <c r="C193" s="7" t="s">
        <v>188</v>
      </c>
      <c r="D193" s="7" t="s">
        <v>650</v>
      </c>
      <c r="IV193" s="111">
        <f t="shared" si="2"/>
        <v>11127008</v>
      </c>
    </row>
    <row r="194" spans="1:256" ht="12.75">
      <c r="A194" s="6">
        <v>11127</v>
      </c>
      <c r="B194" s="6">
        <v>9</v>
      </c>
      <c r="C194" s="7" t="s">
        <v>188</v>
      </c>
      <c r="D194" s="7" t="s">
        <v>537</v>
      </c>
      <c r="IV194" s="111">
        <f t="shared" si="2"/>
        <v>11127009</v>
      </c>
    </row>
    <row r="195" spans="1:256" ht="15">
      <c r="A195" s="8"/>
      <c r="B195" s="8"/>
      <c r="C195" s="8"/>
      <c r="D195" s="8"/>
      <c r="IV195" s="111">
        <f t="shared" si="2"/>
        <v>0</v>
      </c>
    </row>
    <row r="196" spans="1:256" ht="15">
      <c r="A196" s="9" t="s">
        <v>194</v>
      </c>
      <c r="B196" s="8"/>
      <c r="C196" s="8"/>
      <c r="D196" s="8"/>
      <c r="IV196" s="111" t="e">
        <f t="shared" si="2"/>
        <v>#VALUE!</v>
      </c>
    </row>
    <row r="197" spans="1:256" ht="12.75">
      <c r="A197" s="6">
        <v>11058</v>
      </c>
      <c r="B197" s="6">
        <v>2</v>
      </c>
      <c r="C197" s="7" t="s">
        <v>195</v>
      </c>
      <c r="D197" s="7" t="s">
        <v>196</v>
      </c>
      <c r="IV197" s="111">
        <f t="shared" si="2"/>
        <v>11058002</v>
      </c>
    </row>
    <row r="198" spans="1:256" ht="12.75">
      <c r="A198" s="6">
        <v>11058</v>
      </c>
      <c r="B198" s="6">
        <v>4</v>
      </c>
      <c r="C198" s="7" t="s">
        <v>195</v>
      </c>
      <c r="D198" s="7" t="s">
        <v>732</v>
      </c>
      <c r="IV198" s="111">
        <f t="shared" si="2"/>
        <v>11058004</v>
      </c>
    </row>
    <row r="199" spans="1:256" ht="12.75">
      <c r="A199" s="6">
        <v>11058</v>
      </c>
      <c r="B199" s="6">
        <v>7</v>
      </c>
      <c r="C199" s="7" t="s">
        <v>195</v>
      </c>
      <c r="D199" s="7" t="s">
        <v>733</v>
      </c>
      <c r="IV199" s="111">
        <f t="shared" si="2"/>
        <v>11058007</v>
      </c>
    </row>
    <row r="200" spans="1:256" ht="12.75">
      <c r="A200" s="6">
        <v>11058</v>
      </c>
      <c r="B200" s="6">
        <v>8</v>
      </c>
      <c r="C200" s="7" t="s">
        <v>195</v>
      </c>
      <c r="D200" s="7" t="s">
        <v>734</v>
      </c>
      <c r="IV200" s="111">
        <f t="shared" si="2"/>
        <v>11058008</v>
      </c>
    </row>
    <row r="201" spans="1:256" ht="12.75">
      <c r="A201" s="6">
        <v>11058</v>
      </c>
      <c r="B201" s="6">
        <v>14</v>
      </c>
      <c r="C201" s="7" t="s">
        <v>195</v>
      </c>
      <c r="D201" s="7" t="s">
        <v>145</v>
      </c>
      <c r="IV201" s="111">
        <f t="shared" si="2"/>
        <v>11058014</v>
      </c>
    </row>
    <row r="202" spans="1:256" ht="12.75">
      <c r="A202" s="6">
        <v>11058</v>
      </c>
      <c r="B202" s="6">
        <v>15</v>
      </c>
      <c r="C202" s="7" t="s">
        <v>195</v>
      </c>
      <c r="D202" s="7" t="s">
        <v>735</v>
      </c>
      <c r="IV202" s="111">
        <f aca="true" t="shared" si="3" ref="IV202:IV265">A202*1000+B202</f>
        <v>11058015</v>
      </c>
    </row>
    <row r="203" spans="1:256" ht="12.75">
      <c r="A203" s="6">
        <v>11058</v>
      </c>
      <c r="B203" s="6">
        <v>16</v>
      </c>
      <c r="C203" s="7" t="s">
        <v>195</v>
      </c>
      <c r="D203" s="7" t="s">
        <v>197</v>
      </c>
      <c r="IV203" s="111">
        <f t="shared" si="3"/>
        <v>11058016</v>
      </c>
    </row>
    <row r="204" spans="1:256" ht="12.75">
      <c r="A204" s="6">
        <v>11058</v>
      </c>
      <c r="B204" s="6">
        <v>18</v>
      </c>
      <c r="C204" s="7" t="s">
        <v>195</v>
      </c>
      <c r="D204" s="7" t="s">
        <v>165</v>
      </c>
      <c r="IV204" s="111">
        <f t="shared" si="3"/>
        <v>11058018</v>
      </c>
    </row>
    <row r="205" spans="1:256" ht="12.75">
      <c r="A205" s="6">
        <v>11058</v>
      </c>
      <c r="B205" s="6">
        <v>19</v>
      </c>
      <c r="C205" s="7" t="s">
        <v>195</v>
      </c>
      <c r="D205" s="7" t="s">
        <v>106</v>
      </c>
      <c r="IV205" s="111">
        <f t="shared" si="3"/>
        <v>11058019</v>
      </c>
    </row>
    <row r="206" spans="1:256" ht="12.75">
      <c r="A206" s="6">
        <v>11058</v>
      </c>
      <c r="B206" s="6">
        <v>21</v>
      </c>
      <c r="C206" s="7" t="s">
        <v>195</v>
      </c>
      <c r="D206" s="7" t="s">
        <v>736</v>
      </c>
      <c r="IV206" s="111">
        <f t="shared" si="3"/>
        <v>11058021</v>
      </c>
    </row>
    <row r="207" spans="1:256" ht="12.75">
      <c r="A207" s="6">
        <v>11058</v>
      </c>
      <c r="B207" s="6">
        <v>22</v>
      </c>
      <c r="C207" s="7" t="s">
        <v>195</v>
      </c>
      <c r="D207" s="7" t="s">
        <v>119</v>
      </c>
      <c r="IV207" s="111">
        <f t="shared" si="3"/>
        <v>11058022</v>
      </c>
    </row>
    <row r="208" spans="1:256" ht="12.75">
      <c r="A208" s="6">
        <v>11182</v>
      </c>
      <c r="B208" s="6">
        <v>1</v>
      </c>
      <c r="C208" s="7" t="s">
        <v>369</v>
      </c>
      <c r="D208" s="7" t="s">
        <v>107</v>
      </c>
      <c r="IV208" s="111">
        <f t="shared" si="3"/>
        <v>11182001</v>
      </c>
    </row>
    <row r="209" spans="1:256" ht="12.75">
      <c r="A209" s="6">
        <v>11182</v>
      </c>
      <c r="B209" s="6">
        <v>2</v>
      </c>
      <c r="C209" s="7" t="s">
        <v>369</v>
      </c>
      <c r="D209" s="7" t="s">
        <v>93</v>
      </c>
      <c r="IV209" s="111">
        <f t="shared" si="3"/>
        <v>11182002</v>
      </c>
    </row>
    <row r="210" spans="1:256" ht="12.75">
      <c r="A210" s="6">
        <v>11182</v>
      </c>
      <c r="B210" s="6">
        <v>3</v>
      </c>
      <c r="C210" s="7" t="s">
        <v>369</v>
      </c>
      <c r="D210" s="7" t="s">
        <v>548</v>
      </c>
      <c r="IV210" s="111">
        <f t="shared" si="3"/>
        <v>11182003</v>
      </c>
    </row>
    <row r="211" spans="1:256" ht="15">
      <c r="A211" s="8"/>
      <c r="B211" s="8"/>
      <c r="C211" s="8"/>
      <c r="D211" s="8"/>
      <c r="IV211" s="111">
        <f t="shared" si="3"/>
        <v>0</v>
      </c>
    </row>
    <row r="212" spans="1:256" ht="15">
      <c r="A212" s="9" t="s">
        <v>199</v>
      </c>
      <c r="B212" s="8"/>
      <c r="C212" s="8"/>
      <c r="D212" s="8"/>
      <c r="IV212" s="111" t="e">
        <f t="shared" si="3"/>
        <v>#VALUE!</v>
      </c>
    </row>
    <row r="213" spans="1:256" ht="12.75">
      <c r="A213" s="6">
        <v>11135</v>
      </c>
      <c r="B213" s="6">
        <v>1</v>
      </c>
      <c r="C213" s="7" t="s">
        <v>200</v>
      </c>
      <c r="D213" s="7" t="s">
        <v>170</v>
      </c>
      <c r="IV213" s="111">
        <f t="shared" si="3"/>
        <v>11135001</v>
      </c>
    </row>
    <row r="214" spans="1:256" ht="12.75">
      <c r="A214" s="6">
        <v>11150</v>
      </c>
      <c r="B214" s="6">
        <v>1</v>
      </c>
      <c r="C214" s="7" t="s">
        <v>201</v>
      </c>
      <c r="D214" s="7" t="s">
        <v>202</v>
      </c>
      <c r="IV214" s="111">
        <f t="shared" si="3"/>
        <v>11150001</v>
      </c>
    </row>
    <row r="215" spans="1:256" ht="12.75">
      <c r="A215" s="6">
        <v>11150</v>
      </c>
      <c r="B215" s="6">
        <v>2</v>
      </c>
      <c r="C215" s="7" t="s">
        <v>201</v>
      </c>
      <c r="D215" s="7" t="s">
        <v>203</v>
      </c>
      <c r="IV215" s="111">
        <f t="shared" si="3"/>
        <v>11150002</v>
      </c>
    </row>
    <row r="216" spans="1:256" ht="12.75">
      <c r="A216" s="6">
        <v>11150</v>
      </c>
      <c r="B216" s="6">
        <v>3</v>
      </c>
      <c r="C216" s="7" t="s">
        <v>201</v>
      </c>
      <c r="D216" s="7" t="s">
        <v>594</v>
      </c>
      <c r="IV216" s="111">
        <f t="shared" si="3"/>
        <v>11150003</v>
      </c>
    </row>
    <row r="217" spans="1:256" ht="12.75">
      <c r="A217" s="6">
        <v>11155</v>
      </c>
      <c r="B217" s="6">
        <v>6</v>
      </c>
      <c r="C217" s="7" t="s">
        <v>204</v>
      </c>
      <c r="D217" s="7" t="s">
        <v>631</v>
      </c>
      <c r="IV217" s="111">
        <f t="shared" si="3"/>
        <v>11155006</v>
      </c>
    </row>
    <row r="218" spans="1:256" ht="12.75">
      <c r="A218" s="6">
        <v>11155</v>
      </c>
      <c r="B218" s="6">
        <v>9</v>
      </c>
      <c r="C218" s="7" t="s">
        <v>204</v>
      </c>
      <c r="D218" s="7" t="s">
        <v>562</v>
      </c>
      <c r="IV218" s="111">
        <f t="shared" si="3"/>
        <v>11155009</v>
      </c>
    </row>
    <row r="219" spans="1:256" ht="12.75">
      <c r="A219" s="6">
        <v>11155</v>
      </c>
      <c r="B219" s="6">
        <v>11</v>
      </c>
      <c r="C219" s="7" t="s">
        <v>204</v>
      </c>
      <c r="D219" s="7" t="s">
        <v>751</v>
      </c>
      <c r="IV219" s="111">
        <f t="shared" si="3"/>
        <v>11155011</v>
      </c>
    </row>
    <row r="220" spans="1:256" ht="12.75">
      <c r="A220" s="6">
        <v>11155</v>
      </c>
      <c r="B220" s="6">
        <v>12</v>
      </c>
      <c r="C220" s="7" t="s">
        <v>204</v>
      </c>
      <c r="D220" s="7" t="s">
        <v>632</v>
      </c>
      <c r="IV220" s="111">
        <f t="shared" si="3"/>
        <v>11155012</v>
      </c>
    </row>
    <row r="221" spans="1:256" ht="12.75">
      <c r="A221" s="6">
        <v>11155</v>
      </c>
      <c r="B221" s="6">
        <v>13</v>
      </c>
      <c r="C221" s="7" t="s">
        <v>204</v>
      </c>
      <c r="D221" s="7" t="s">
        <v>633</v>
      </c>
      <c r="IV221" s="111">
        <f t="shared" si="3"/>
        <v>11155013</v>
      </c>
    </row>
    <row r="222" spans="1:256" ht="12.75">
      <c r="A222" s="6">
        <v>11155</v>
      </c>
      <c r="B222" s="6">
        <v>14</v>
      </c>
      <c r="C222" s="7" t="s">
        <v>204</v>
      </c>
      <c r="D222" s="7" t="s">
        <v>752</v>
      </c>
      <c r="IV222" s="111">
        <f t="shared" si="3"/>
        <v>11155014</v>
      </c>
    </row>
    <row r="223" spans="1:256" ht="12.75">
      <c r="A223" s="6">
        <v>11155</v>
      </c>
      <c r="B223" s="6">
        <v>15</v>
      </c>
      <c r="C223" s="7" t="s">
        <v>204</v>
      </c>
      <c r="D223" s="7" t="s">
        <v>753</v>
      </c>
      <c r="IV223" s="111">
        <f t="shared" si="3"/>
        <v>11155015</v>
      </c>
    </row>
    <row r="224" spans="1:256" ht="12.75">
      <c r="A224" s="6">
        <v>11155</v>
      </c>
      <c r="B224" s="6">
        <v>16</v>
      </c>
      <c r="C224" s="7" t="s">
        <v>204</v>
      </c>
      <c r="D224" s="7" t="s">
        <v>754</v>
      </c>
      <c r="IV224" s="111">
        <f t="shared" si="3"/>
        <v>11155016</v>
      </c>
    </row>
    <row r="225" spans="1:256" ht="15">
      <c r="A225" s="8"/>
      <c r="B225" s="8"/>
      <c r="C225" s="8"/>
      <c r="D225" s="8"/>
      <c r="IV225" s="111">
        <f t="shared" si="3"/>
        <v>0</v>
      </c>
    </row>
    <row r="226" spans="1:256" ht="15">
      <c r="A226" s="9" t="s">
        <v>205</v>
      </c>
      <c r="B226" s="8"/>
      <c r="C226" s="8"/>
      <c r="D226" s="8"/>
      <c r="IV226" s="111" t="e">
        <f t="shared" si="3"/>
        <v>#VALUE!</v>
      </c>
    </row>
    <row r="227" spans="1:256" ht="12.75">
      <c r="A227" s="6">
        <v>11044</v>
      </c>
      <c r="B227" s="6">
        <v>1</v>
      </c>
      <c r="C227" s="7" t="s">
        <v>206</v>
      </c>
      <c r="D227" s="7" t="s">
        <v>207</v>
      </c>
      <c r="IV227" s="111">
        <f t="shared" si="3"/>
        <v>11044001</v>
      </c>
    </row>
    <row r="228" spans="1:256" ht="12.75">
      <c r="A228" s="6">
        <v>11044</v>
      </c>
      <c r="B228" s="6">
        <v>2</v>
      </c>
      <c r="C228" s="7" t="s">
        <v>206</v>
      </c>
      <c r="D228" s="7" t="s">
        <v>208</v>
      </c>
      <c r="IV228" s="111">
        <f t="shared" si="3"/>
        <v>11044002</v>
      </c>
    </row>
    <row r="229" spans="1:256" ht="12.75">
      <c r="A229" s="6">
        <v>11044</v>
      </c>
      <c r="B229" s="6">
        <v>5</v>
      </c>
      <c r="C229" s="7" t="s">
        <v>206</v>
      </c>
      <c r="D229" s="7" t="s">
        <v>209</v>
      </c>
      <c r="IV229" s="111">
        <f t="shared" si="3"/>
        <v>11044005</v>
      </c>
    </row>
    <row r="230" spans="1:256" ht="12.75">
      <c r="A230" s="6">
        <v>11044</v>
      </c>
      <c r="B230" s="6">
        <v>7</v>
      </c>
      <c r="C230" s="7" t="s">
        <v>206</v>
      </c>
      <c r="D230" s="7" t="s">
        <v>210</v>
      </c>
      <c r="IV230" s="111">
        <f t="shared" si="3"/>
        <v>11044007</v>
      </c>
    </row>
    <row r="231" spans="1:256" ht="12.75">
      <c r="A231" s="6">
        <v>11044</v>
      </c>
      <c r="B231" s="6">
        <v>9</v>
      </c>
      <c r="C231" s="7" t="s">
        <v>206</v>
      </c>
      <c r="D231" s="7" t="s">
        <v>211</v>
      </c>
      <c r="IV231" s="111">
        <f t="shared" si="3"/>
        <v>11044009</v>
      </c>
    </row>
    <row r="232" spans="1:256" ht="12.75">
      <c r="A232" s="6">
        <v>11044</v>
      </c>
      <c r="B232" s="6">
        <v>10</v>
      </c>
      <c r="C232" s="7" t="s">
        <v>206</v>
      </c>
      <c r="D232" s="7" t="s">
        <v>212</v>
      </c>
      <c r="IV232" s="111">
        <f t="shared" si="3"/>
        <v>11044010</v>
      </c>
    </row>
    <row r="233" spans="1:256" ht="12.75">
      <c r="A233" s="6">
        <v>11044</v>
      </c>
      <c r="B233" s="6">
        <v>13</v>
      </c>
      <c r="C233" s="7" t="s">
        <v>206</v>
      </c>
      <c r="D233" s="7" t="s">
        <v>213</v>
      </c>
      <c r="IV233" s="111">
        <f t="shared" si="3"/>
        <v>11044013</v>
      </c>
    </row>
    <row r="234" spans="1:256" ht="12.75">
      <c r="A234" s="6">
        <v>11044</v>
      </c>
      <c r="B234" s="6">
        <v>14</v>
      </c>
      <c r="C234" s="7" t="s">
        <v>206</v>
      </c>
      <c r="D234" s="7" t="s">
        <v>214</v>
      </c>
      <c r="IV234" s="111">
        <f t="shared" si="3"/>
        <v>11044014</v>
      </c>
    </row>
    <row r="235" spans="1:256" ht="12.75">
      <c r="A235" s="6">
        <v>11044</v>
      </c>
      <c r="B235" s="6">
        <v>15</v>
      </c>
      <c r="C235" s="7" t="s">
        <v>206</v>
      </c>
      <c r="D235" s="7" t="s">
        <v>215</v>
      </c>
      <c r="IV235" s="111">
        <f t="shared" si="3"/>
        <v>11044015</v>
      </c>
    </row>
    <row r="236" spans="1:256" ht="12.75">
      <c r="A236" s="6">
        <v>11044</v>
      </c>
      <c r="B236" s="6">
        <v>16</v>
      </c>
      <c r="C236" s="7" t="s">
        <v>206</v>
      </c>
      <c r="D236" s="7" t="s">
        <v>216</v>
      </c>
      <c r="IV236" s="111">
        <f t="shared" si="3"/>
        <v>11044016</v>
      </c>
    </row>
    <row r="237" spans="1:256" ht="12.75">
      <c r="A237" s="6">
        <v>11044</v>
      </c>
      <c r="B237" s="6">
        <v>17</v>
      </c>
      <c r="C237" s="7" t="s">
        <v>206</v>
      </c>
      <c r="D237" s="7" t="s">
        <v>217</v>
      </c>
      <c r="IV237" s="111">
        <f t="shared" si="3"/>
        <v>11044017</v>
      </c>
    </row>
    <row r="238" spans="1:256" ht="12.75">
      <c r="A238" s="6">
        <v>11044</v>
      </c>
      <c r="B238" s="6">
        <v>18</v>
      </c>
      <c r="C238" s="7" t="s">
        <v>206</v>
      </c>
      <c r="D238" s="7" t="s">
        <v>218</v>
      </c>
      <c r="IV238" s="111">
        <f t="shared" si="3"/>
        <v>11044018</v>
      </c>
    </row>
    <row r="239" spans="1:256" ht="12.75">
      <c r="A239" s="6">
        <v>11044</v>
      </c>
      <c r="B239" s="6">
        <v>19</v>
      </c>
      <c r="C239" s="7" t="s">
        <v>206</v>
      </c>
      <c r="D239" s="7" t="s">
        <v>565</v>
      </c>
      <c r="IV239" s="111">
        <f t="shared" si="3"/>
        <v>11044019</v>
      </c>
    </row>
    <row r="240" spans="1:256" ht="12.75">
      <c r="A240" s="6">
        <v>11044</v>
      </c>
      <c r="B240" s="6">
        <v>23</v>
      </c>
      <c r="C240" s="7" t="s">
        <v>206</v>
      </c>
      <c r="D240" s="7" t="s">
        <v>219</v>
      </c>
      <c r="IV240" s="111">
        <f t="shared" si="3"/>
        <v>11044023</v>
      </c>
    </row>
    <row r="241" spans="1:256" ht="12.75">
      <c r="A241" s="6">
        <v>11044</v>
      </c>
      <c r="B241" s="6">
        <v>24</v>
      </c>
      <c r="C241" s="7" t="s">
        <v>206</v>
      </c>
      <c r="D241" s="7" t="s">
        <v>220</v>
      </c>
      <c r="IV241" s="111">
        <f t="shared" si="3"/>
        <v>11044024</v>
      </c>
    </row>
    <row r="242" spans="1:256" ht="12.75">
      <c r="A242" s="6">
        <v>11044</v>
      </c>
      <c r="B242" s="6">
        <v>27</v>
      </c>
      <c r="C242" s="7" t="s">
        <v>206</v>
      </c>
      <c r="D242" s="7" t="s">
        <v>221</v>
      </c>
      <c r="IV242" s="111">
        <f t="shared" si="3"/>
        <v>11044027</v>
      </c>
    </row>
    <row r="243" spans="1:256" ht="12.75">
      <c r="A243" s="6">
        <v>11044</v>
      </c>
      <c r="B243" s="6">
        <v>28</v>
      </c>
      <c r="C243" s="7" t="s">
        <v>206</v>
      </c>
      <c r="D243" s="7" t="s">
        <v>222</v>
      </c>
      <c r="IV243" s="111">
        <f t="shared" si="3"/>
        <v>11044028</v>
      </c>
    </row>
    <row r="244" spans="1:256" ht="12.75">
      <c r="A244" s="6">
        <v>11044</v>
      </c>
      <c r="B244" s="6">
        <v>29</v>
      </c>
      <c r="C244" s="7" t="s">
        <v>206</v>
      </c>
      <c r="D244" s="7" t="s">
        <v>223</v>
      </c>
      <c r="IV244" s="111">
        <f t="shared" si="3"/>
        <v>11044029</v>
      </c>
    </row>
    <row r="245" spans="1:256" ht="12.75">
      <c r="A245" s="6">
        <v>11044</v>
      </c>
      <c r="B245" s="6">
        <v>30</v>
      </c>
      <c r="C245" s="7" t="s">
        <v>206</v>
      </c>
      <c r="D245" s="7" t="s">
        <v>224</v>
      </c>
      <c r="IV245" s="111">
        <f t="shared" si="3"/>
        <v>11044030</v>
      </c>
    </row>
    <row r="246" spans="1:256" ht="12.75">
      <c r="A246" s="6">
        <v>11044</v>
      </c>
      <c r="B246" s="6">
        <v>31</v>
      </c>
      <c r="C246" s="7" t="s">
        <v>206</v>
      </c>
      <c r="D246" s="7" t="s">
        <v>225</v>
      </c>
      <c r="IV246" s="111">
        <f t="shared" si="3"/>
        <v>11044031</v>
      </c>
    </row>
    <row r="247" spans="1:256" ht="12.75">
      <c r="A247" s="6">
        <v>11044</v>
      </c>
      <c r="B247" s="6">
        <v>33</v>
      </c>
      <c r="C247" s="7" t="s">
        <v>206</v>
      </c>
      <c r="D247" s="7" t="s">
        <v>601</v>
      </c>
      <c r="IV247" s="111">
        <f t="shared" si="3"/>
        <v>11044033</v>
      </c>
    </row>
    <row r="248" spans="1:256" ht="12.75">
      <c r="A248" s="6">
        <v>11044</v>
      </c>
      <c r="B248" s="6">
        <v>34</v>
      </c>
      <c r="C248" s="7" t="s">
        <v>206</v>
      </c>
      <c r="D248" s="7" t="s">
        <v>226</v>
      </c>
      <c r="IV248" s="111">
        <f t="shared" si="3"/>
        <v>11044034</v>
      </c>
    </row>
    <row r="249" spans="1:256" ht="12.75">
      <c r="A249" s="6">
        <v>11044</v>
      </c>
      <c r="B249" s="6">
        <v>35</v>
      </c>
      <c r="C249" s="7" t="s">
        <v>206</v>
      </c>
      <c r="D249" s="7" t="s">
        <v>227</v>
      </c>
      <c r="IV249" s="111">
        <f t="shared" si="3"/>
        <v>11044035</v>
      </c>
    </row>
    <row r="250" spans="1:256" ht="12.75">
      <c r="A250" s="6">
        <v>11044</v>
      </c>
      <c r="B250" s="6">
        <v>36</v>
      </c>
      <c r="C250" s="7" t="s">
        <v>206</v>
      </c>
      <c r="D250" s="7" t="s">
        <v>228</v>
      </c>
      <c r="IV250" s="111">
        <f t="shared" si="3"/>
        <v>11044036</v>
      </c>
    </row>
    <row r="251" spans="1:256" ht="12.75">
      <c r="A251" s="6">
        <v>11044</v>
      </c>
      <c r="B251" s="6">
        <v>38</v>
      </c>
      <c r="C251" s="7" t="s">
        <v>206</v>
      </c>
      <c r="D251" s="7" t="s">
        <v>528</v>
      </c>
      <c r="IV251" s="111">
        <f t="shared" si="3"/>
        <v>11044038</v>
      </c>
    </row>
    <row r="252" spans="1:256" ht="12.75">
      <c r="A252" s="6">
        <v>11044</v>
      </c>
      <c r="B252" s="6">
        <v>39</v>
      </c>
      <c r="C252" s="7" t="s">
        <v>206</v>
      </c>
      <c r="D252" s="7" t="s">
        <v>529</v>
      </c>
      <c r="IV252" s="111">
        <f t="shared" si="3"/>
        <v>11044039</v>
      </c>
    </row>
    <row r="253" spans="1:256" ht="12.75">
      <c r="A253" s="6">
        <v>11044</v>
      </c>
      <c r="B253" s="6">
        <v>40</v>
      </c>
      <c r="C253" s="7" t="s">
        <v>206</v>
      </c>
      <c r="D253" s="7" t="s">
        <v>530</v>
      </c>
      <c r="IV253" s="111">
        <f t="shared" si="3"/>
        <v>11044040</v>
      </c>
    </row>
    <row r="254" spans="1:256" ht="12.75">
      <c r="A254" s="6">
        <v>11044</v>
      </c>
      <c r="B254" s="6">
        <v>41</v>
      </c>
      <c r="C254" s="7" t="s">
        <v>206</v>
      </c>
      <c r="D254" s="7" t="s">
        <v>531</v>
      </c>
      <c r="IV254" s="111">
        <f t="shared" si="3"/>
        <v>11044041</v>
      </c>
    </row>
    <row r="255" spans="1:256" ht="12.75">
      <c r="A255" s="6">
        <v>11044</v>
      </c>
      <c r="B255" s="6">
        <v>42</v>
      </c>
      <c r="C255" s="7" t="s">
        <v>206</v>
      </c>
      <c r="D255" s="7" t="s">
        <v>532</v>
      </c>
      <c r="IV255" s="111">
        <f t="shared" si="3"/>
        <v>11044042</v>
      </c>
    </row>
    <row r="256" spans="1:256" ht="12.75">
      <c r="A256" s="6">
        <v>11044</v>
      </c>
      <c r="B256" s="6">
        <v>43</v>
      </c>
      <c r="C256" s="7" t="s">
        <v>206</v>
      </c>
      <c r="D256" s="7" t="s">
        <v>640</v>
      </c>
      <c r="IV256" s="111">
        <f t="shared" si="3"/>
        <v>11044043</v>
      </c>
    </row>
    <row r="257" spans="1:256" ht="12.75">
      <c r="A257" s="6">
        <v>11066</v>
      </c>
      <c r="B257" s="6">
        <v>3</v>
      </c>
      <c r="C257" s="7" t="s">
        <v>229</v>
      </c>
      <c r="D257" s="7" t="s">
        <v>230</v>
      </c>
      <c r="IV257" s="111">
        <f t="shared" si="3"/>
        <v>11066003</v>
      </c>
    </row>
    <row r="258" spans="1:256" ht="12.75">
      <c r="A258" s="6">
        <v>11066</v>
      </c>
      <c r="B258" s="6">
        <v>4</v>
      </c>
      <c r="C258" s="7" t="s">
        <v>229</v>
      </c>
      <c r="D258" s="7" t="s">
        <v>231</v>
      </c>
      <c r="IV258" s="111">
        <f t="shared" si="3"/>
        <v>11066004</v>
      </c>
    </row>
    <row r="259" spans="1:256" ht="12.75">
      <c r="A259" s="6">
        <v>11066</v>
      </c>
      <c r="B259" s="6">
        <v>5</v>
      </c>
      <c r="C259" s="7" t="s">
        <v>229</v>
      </c>
      <c r="D259" s="7" t="s">
        <v>232</v>
      </c>
      <c r="IV259" s="111">
        <f t="shared" si="3"/>
        <v>11066005</v>
      </c>
    </row>
    <row r="260" spans="1:256" ht="12.75">
      <c r="A260" s="6">
        <v>11066</v>
      </c>
      <c r="B260" s="6">
        <v>6</v>
      </c>
      <c r="C260" s="7" t="s">
        <v>229</v>
      </c>
      <c r="D260" s="7" t="s">
        <v>233</v>
      </c>
      <c r="IV260" s="111">
        <f t="shared" si="3"/>
        <v>11066006</v>
      </c>
    </row>
    <row r="261" spans="1:256" ht="12.75">
      <c r="A261" s="6">
        <v>11066</v>
      </c>
      <c r="B261" s="6">
        <v>7</v>
      </c>
      <c r="C261" s="7" t="s">
        <v>229</v>
      </c>
      <c r="D261" s="7" t="s">
        <v>234</v>
      </c>
      <c r="IV261" s="111">
        <f t="shared" si="3"/>
        <v>11066007</v>
      </c>
    </row>
    <row r="262" spans="1:256" ht="12.75">
      <c r="A262" s="6">
        <v>11066</v>
      </c>
      <c r="B262" s="6">
        <v>8</v>
      </c>
      <c r="C262" s="7" t="s">
        <v>229</v>
      </c>
      <c r="D262" s="7" t="s">
        <v>235</v>
      </c>
      <c r="IV262" s="111">
        <f t="shared" si="3"/>
        <v>11066008</v>
      </c>
    </row>
    <row r="263" spans="1:256" ht="12.75">
      <c r="A263" s="6">
        <v>11066</v>
      </c>
      <c r="B263" s="6">
        <v>9</v>
      </c>
      <c r="C263" s="7" t="s">
        <v>229</v>
      </c>
      <c r="D263" s="7" t="s">
        <v>236</v>
      </c>
      <c r="IV263" s="111">
        <f t="shared" si="3"/>
        <v>11066009</v>
      </c>
    </row>
    <row r="264" spans="1:256" ht="12.75">
      <c r="A264" s="6">
        <v>11066</v>
      </c>
      <c r="B264" s="6">
        <v>10</v>
      </c>
      <c r="C264" s="7" t="s">
        <v>229</v>
      </c>
      <c r="D264" s="7" t="s">
        <v>237</v>
      </c>
      <c r="IV264" s="111">
        <f t="shared" si="3"/>
        <v>11066010</v>
      </c>
    </row>
    <row r="265" spans="1:256" ht="12.75">
      <c r="A265" s="6">
        <v>11066</v>
      </c>
      <c r="B265" s="6">
        <v>11</v>
      </c>
      <c r="C265" s="7" t="s">
        <v>229</v>
      </c>
      <c r="D265" s="7" t="s">
        <v>238</v>
      </c>
      <c r="IV265" s="111">
        <f t="shared" si="3"/>
        <v>11066011</v>
      </c>
    </row>
    <row r="266" spans="1:256" ht="12.75">
      <c r="A266" s="6">
        <v>11066</v>
      </c>
      <c r="B266" s="6">
        <v>13</v>
      </c>
      <c r="C266" s="7" t="s">
        <v>229</v>
      </c>
      <c r="D266" s="7" t="s">
        <v>239</v>
      </c>
      <c r="IV266" s="111">
        <f aca="true" t="shared" si="4" ref="IV266:IV329">A266*1000+B266</f>
        <v>11066013</v>
      </c>
    </row>
    <row r="267" spans="1:256" ht="12.75">
      <c r="A267" s="6">
        <v>11066</v>
      </c>
      <c r="B267" s="6">
        <v>14</v>
      </c>
      <c r="C267" s="7" t="s">
        <v>229</v>
      </c>
      <c r="D267" s="7" t="s">
        <v>240</v>
      </c>
      <c r="IV267" s="111">
        <f t="shared" si="4"/>
        <v>11066014</v>
      </c>
    </row>
    <row r="268" spans="1:256" ht="12.75">
      <c r="A268" s="6">
        <v>11066</v>
      </c>
      <c r="B268" s="6">
        <v>15</v>
      </c>
      <c r="C268" s="7" t="s">
        <v>229</v>
      </c>
      <c r="D268" s="7" t="s">
        <v>241</v>
      </c>
      <c r="IV268" s="111">
        <f t="shared" si="4"/>
        <v>11066015</v>
      </c>
    </row>
    <row r="269" spans="1:256" ht="12.75">
      <c r="A269" s="6">
        <v>11066</v>
      </c>
      <c r="B269" s="6">
        <v>17</v>
      </c>
      <c r="C269" s="7" t="s">
        <v>229</v>
      </c>
      <c r="D269" s="7" t="s">
        <v>242</v>
      </c>
      <c r="IV269" s="111">
        <f t="shared" si="4"/>
        <v>11066017</v>
      </c>
    </row>
    <row r="270" spans="1:256" ht="12.75">
      <c r="A270" s="6">
        <v>11066</v>
      </c>
      <c r="B270" s="6">
        <v>18</v>
      </c>
      <c r="C270" s="7" t="s">
        <v>229</v>
      </c>
      <c r="D270" s="7" t="s">
        <v>243</v>
      </c>
      <c r="IV270" s="111">
        <f t="shared" si="4"/>
        <v>11066018</v>
      </c>
    </row>
    <row r="271" spans="1:256" ht="12.75">
      <c r="A271" s="6">
        <v>11066</v>
      </c>
      <c r="B271" s="6">
        <v>19</v>
      </c>
      <c r="C271" s="7" t="s">
        <v>229</v>
      </c>
      <c r="D271" s="7" t="s">
        <v>244</v>
      </c>
      <c r="IV271" s="111">
        <f t="shared" si="4"/>
        <v>11066019</v>
      </c>
    </row>
    <row r="272" spans="1:256" ht="12.75">
      <c r="A272" s="6">
        <v>11066</v>
      </c>
      <c r="B272" s="6">
        <v>20</v>
      </c>
      <c r="C272" s="7" t="s">
        <v>229</v>
      </c>
      <c r="D272" s="7" t="s">
        <v>245</v>
      </c>
      <c r="IV272" s="111">
        <f t="shared" si="4"/>
        <v>11066020</v>
      </c>
    </row>
    <row r="273" spans="1:256" ht="12.75">
      <c r="A273" s="6">
        <v>11066</v>
      </c>
      <c r="B273" s="6">
        <v>21</v>
      </c>
      <c r="C273" s="7" t="s">
        <v>229</v>
      </c>
      <c r="D273" s="7" t="s">
        <v>566</v>
      </c>
      <c r="IV273" s="111">
        <f t="shared" si="4"/>
        <v>11066021</v>
      </c>
    </row>
    <row r="274" spans="1:256" ht="12.75">
      <c r="A274" s="6">
        <v>11066</v>
      </c>
      <c r="B274" s="6">
        <v>23</v>
      </c>
      <c r="C274" s="7" t="s">
        <v>229</v>
      </c>
      <c r="D274" s="7" t="s">
        <v>246</v>
      </c>
      <c r="IV274" s="111">
        <f t="shared" si="4"/>
        <v>11066023</v>
      </c>
    </row>
    <row r="275" spans="1:256" ht="12.75">
      <c r="A275" s="6">
        <v>11066</v>
      </c>
      <c r="B275" s="6">
        <v>28</v>
      </c>
      <c r="C275" s="7" t="s">
        <v>229</v>
      </c>
      <c r="D275" s="7" t="s">
        <v>247</v>
      </c>
      <c r="IV275" s="111">
        <f t="shared" si="4"/>
        <v>11066028</v>
      </c>
    </row>
    <row r="276" spans="1:256" ht="12.75">
      <c r="A276" s="6">
        <v>11066</v>
      </c>
      <c r="B276" s="6">
        <v>29</v>
      </c>
      <c r="C276" s="7" t="s">
        <v>229</v>
      </c>
      <c r="D276" s="7" t="s">
        <v>248</v>
      </c>
      <c r="IV276" s="111">
        <f t="shared" si="4"/>
        <v>11066029</v>
      </c>
    </row>
    <row r="277" spans="1:256" ht="12.75">
      <c r="A277" s="6">
        <v>11066</v>
      </c>
      <c r="B277" s="6">
        <v>30</v>
      </c>
      <c r="C277" s="7" t="s">
        <v>229</v>
      </c>
      <c r="D277" s="7" t="s">
        <v>249</v>
      </c>
      <c r="IV277" s="111">
        <f t="shared" si="4"/>
        <v>11066030</v>
      </c>
    </row>
    <row r="278" spans="1:256" ht="12.75">
      <c r="A278" s="6">
        <v>11066</v>
      </c>
      <c r="B278" s="6">
        <v>31</v>
      </c>
      <c r="C278" s="7" t="s">
        <v>229</v>
      </c>
      <c r="D278" s="7" t="s">
        <v>250</v>
      </c>
      <c r="IV278" s="111">
        <f t="shared" si="4"/>
        <v>11066031</v>
      </c>
    </row>
    <row r="279" spans="1:256" ht="12.75">
      <c r="A279" s="6">
        <v>11066</v>
      </c>
      <c r="B279" s="6">
        <v>32</v>
      </c>
      <c r="C279" s="7" t="s">
        <v>229</v>
      </c>
      <c r="D279" s="7" t="s">
        <v>251</v>
      </c>
      <c r="IV279" s="111">
        <f t="shared" si="4"/>
        <v>11066032</v>
      </c>
    </row>
    <row r="280" spans="1:256" ht="12.75">
      <c r="A280" s="6">
        <v>11066</v>
      </c>
      <c r="B280" s="6">
        <v>34</v>
      </c>
      <c r="C280" s="7" t="s">
        <v>229</v>
      </c>
      <c r="D280" s="7" t="s">
        <v>252</v>
      </c>
      <c r="IV280" s="111">
        <f t="shared" si="4"/>
        <v>11066034</v>
      </c>
    </row>
    <row r="281" spans="1:256" ht="12.75">
      <c r="A281" s="6">
        <v>11066</v>
      </c>
      <c r="B281" s="6">
        <v>35</v>
      </c>
      <c r="C281" s="7" t="s">
        <v>229</v>
      </c>
      <c r="D281" s="7" t="s">
        <v>253</v>
      </c>
      <c r="IV281" s="111">
        <f t="shared" si="4"/>
        <v>11066035</v>
      </c>
    </row>
    <row r="282" spans="1:256" ht="12.75">
      <c r="A282" s="6">
        <v>11066</v>
      </c>
      <c r="B282" s="6">
        <v>36</v>
      </c>
      <c r="C282" s="7" t="s">
        <v>229</v>
      </c>
      <c r="D282" s="7" t="s">
        <v>254</v>
      </c>
      <c r="IV282" s="111">
        <f t="shared" si="4"/>
        <v>11066036</v>
      </c>
    </row>
    <row r="283" spans="1:256" ht="12.75">
      <c r="A283" s="6">
        <v>11066</v>
      </c>
      <c r="B283" s="6">
        <v>37</v>
      </c>
      <c r="C283" s="7" t="s">
        <v>229</v>
      </c>
      <c r="D283" s="7" t="s">
        <v>255</v>
      </c>
      <c r="IV283" s="111">
        <f t="shared" si="4"/>
        <v>11066037</v>
      </c>
    </row>
    <row r="284" spans="1:256" ht="12.75">
      <c r="A284" s="6">
        <v>11066</v>
      </c>
      <c r="B284" s="6">
        <v>38</v>
      </c>
      <c r="C284" s="7" t="s">
        <v>229</v>
      </c>
      <c r="D284" s="7" t="s">
        <v>256</v>
      </c>
      <c r="IV284" s="111">
        <f t="shared" si="4"/>
        <v>11066038</v>
      </c>
    </row>
    <row r="285" spans="1:256" ht="12.75">
      <c r="A285" s="6">
        <v>11066</v>
      </c>
      <c r="B285" s="6">
        <v>41</v>
      </c>
      <c r="C285" s="7" t="s">
        <v>229</v>
      </c>
      <c r="D285" s="7" t="s">
        <v>257</v>
      </c>
      <c r="IV285" s="111">
        <f t="shared" si="4"/>
        <v>11066041</v>
      </c>
    </row>
    <row r="286" spans="1:256" ht="12.75">
      <c r="A286" s="6">
        <v>11066</v>
      </c>
      <c r="B286" s="6">
        <v>42</v>
      </c>
      <c r="C286" s="7" t="s">
        <v>229</v>
      </c>
      <c r="D286" s="7" t="s">
        <v>258</v>
      </c>
      <c r="IV286" s="111">
        <f t="shared" si="4"/>
        <v>11066042</v>
      </c>
    </row>
    <row r="287" spans="1:256" ht="12.75">
      <c r="A287" s="6">
        <v>11066</v>
      </c>
      <c r="B287" s="6">
        <v>43</v>
      </c>
      <c r="C287" s="7" t="s">
        <v>229</v>
      </c>
      <c r="D287" s="7" t="s">
        <v>259</v>
      </c>
      <c r="IV287" s="111">
        <f t="shared" si="4"/>
        <v>11066043</v>
      </c>
    </row>
    <row r="288" spans="1:256" ht="12.75">
      <c r="A288" s="6">
        <v>11066</v>
      </c>
      <c r="B288" s="6">
        <v>44</v>
      </c>
      <c r="C288" s="7" t="s">
        <v>229</v>
      </c>
      <c r="D288" s="7" t="s">
        <v>260</v>
      </c>
      <c r="IV288" s="111">
        <f t="shared" si="4"/>
        <v>11066044</v>
      </c>
    </row>
    <row r="289" spans="1:256" ht="12.75">
      <c r="A289" s="6">
        <v>11066</v>
      </c>
      <c r="B289" s="6">
        <v>45</v>
      </c>
      <c r="C289" s="7" t="s">
        <v>229</v>
      </c>
      <c r="D289" s="7" t="s">
        <v>641</v>
      </c>
      <c r="IV289" s="111">
        <f t="shared" si="4"/>
        <v>11066045</v>
      </c>
    </row>
    <row r="290" spans="1:256" ht="15">
      <c r="A290" s="8"/>
      <c r="B290" s="8"/>
      <c r="C290" s="8"/>
      <c r="D290" s="8"/>
      <c r="IV290" s="111">
        <f t="shared" si="4"/>
        <v>0</v>
      </c>
    </row>
    <row r="291" spans="1:256" ht="15">
      <c r="A291" s="9" t="s">
        <v>261</v>
      </c>
      <c r="B291" s="8"/>
      <c r="C291" s="8"/>
      <c r="D291" s="8"/>
      <c r="IV291" s="111" t="e">
        <f t="shared" si="4"/>
        <v>#VALUE!</v>
      </c>
    </row>
    <row r="292" spans="1:256" ht="12.75">
      <c r="A292" s="6">
        <v>11153</v>
      </c>
      <c r="B292" s="6">
        <v>1</v>
      </c>
      <c r="C292" s="7" t="s">
        <v>265</v>
      </c>
      <c r="D292" s="7" t="s">
        <v>266</v>
      </c>
      <c r="IV292" s="111">
        <f t="shared" si="4"/>
        <v>11153001</v>
      </c>
    </row>
    <row r="293" spans="1:256" ht="12.75">
      <c r="A293" s="6">
        <v>11153</v>
      </c>
      <c r="B293" s="6">
        <v>5</v>
      </c>
      <c r="C293" s="7" t="s">
        <v>265</v>
      </c>
      <c r="D293" s="7" t="s">
        <v>267</v>
      </c>
      <c r="IV293" s="111">
        <f t="shared" si="4"/>
        <v>11153005</v>
      </c>
    </row>
    <row r="294" spans="1:256" ht="12.75">
      <c r="A294" s="6">
        <v>11153</v>
      </c>
      <c r="B294" s="6">
        <v>7</v>
      </c>
      <c r="C294" s="7" t="s">
        <v>265</v>
      </c>
      <c r="D294" s="7" t="s">
        <v>268</v>
      </c>
      <c r="IV294" s="111">
        <f t="shared" si="4"/>
        <v>11153007</v>
      </c>
    </row>
    <row r="295" spans="1:256" ht="12.75">
      <c r="A295" s="6">
        <v>11153</v>
      </c>
      <c r="B295" s="6">
        <v>12</v>
      </c>
      <c r="C295" s="7" t="s">
        <v>265</v>
      </c>
      <c r="D295" s="7" t="s">
        <v>269</v>
      </c>
      <c r="IV295" s="111">
        <f t="shared" si="4"/>
        <v>11153012</v>
      </c>
    </row>
    <row r="296" spans="1:256" ht="12.75">
      <c r="A296" s="6">
        <v>11153</v>
      </c>
      <c r="B296" s="6">
        <v>14</v>
      </c>
      <c r="C296" s="7" t="s">
        <v>265</v>
      </c>
      <c r="D296" s="7" t="s">
        <v>270</v>
      </c>
      <c r="IV296" s="111">
        <f t="shared" si="4"/>
        <v>11153014</v>
      </c>
    </row>
    <row r="297" spans="1:256" ht="12.75">
      <c r="A297" s="6">
        <v>11153</v>
      </c>
      <c r="B297" s="6">
        <v>15</v>
      </c>
      <c r="C297" s="7" t="s">
        <v>265</v>
      </c>
      <c r="D297" s="7" t="s">
        <v>271</v>
      </c>
      <c r="IV297" s="111">
        <f t="shared" si="4"/>
        <v>11153015</v>
      </c>
    </row>
    <row r="298" spans="1:256" ht="12.75">
      <c r="A298" s="6">
        <v>11153</v>
      </c>
      <c r="B298" s="6">
        <v>16</v>
      </c>
      <c r="C298" s="7" t="s">
        <v>265</v>
      </c>
      <c r="D298" s="7" t="s">
        <v>272</v>
      </c>
      <c r="IV298" s="111">
        <f t="shared" si="4"/>
        <v>11153016</v>
      </c>
    </row>
    <row r="299" spans="1:256" ht="12.75">
      <c r="A299" s="6">
        <v>11153</v>
      </c>
      <c r="B299" s="6">
        <v>18</v>
      </c>
      <c r="C299" s="7" t="s">
        <v>265</v>
      </c>
      <c r="D299" s="7" t="s">
        <v>273</v>
      </c>
      <c r="IV299" s="111">
        <f t="shared" si="4"/>
        <v>11153018</v>
      </c>
    </row>
    <row r="300" spans="1:256" ht="12.75">
      <c r="A300" s="6">
        <v>11153</v>
      </c>
      <c r="B300" s="6">
        <v>19</v>
      </c>
      <c r="C300" s="7" t="s">
        <v>265</v>
      </c>
      <c r="D300" s="7" t="s">
        <v>626</v>
      </c>
      <c r="IV300" s="111">
        <f t="shared" si="4"/>
        <v>11153019</v>
      </c>
    </row>
    <row r="301" spans="1:256" ht="12.75">
      <c r="A301" s="6">
        <v>11153</v>
      </c>
      <c r="B301" s="6">
        <v>20</v>
      </c>
      <c r="C301" s="7" t="s">
        <v>265</v>
      </c>
      <c r="D301" s="7" t="s">
        <v>627</v>
      </c>
      <c r="IV301" s="111">
        <f t="shared" si="4"/>
        <v>11153020</v>
      </c>
    </row>
    <row r="302" spans="1:256" ht="12.75">
      <c r="A302" s="6">
        <v>11153</v>
      </c>
      <c r="B302" s="6">
        <v>21</v>
      </c>
      <c r="C302" s="7" t="s">
        <v>265</v>
      </c>
      <c r="D302" s="7" t="s">
        <v>274</v>
      </c>
      <c r="IV302" s="111">
        <f t="shared" si="4"/>
        <v>11153021</v>
      </c>
    </row>
    <row r="303" spans="1:256" ht="12.75">
      <c r="A303" s="6">
        <v>11153</v>
      </c>
      <c r="B303" s="6">
        <v>22</v>
      </c>
      <c r="C303" s="7" t="s">
        <v>265</v>
      </c>
      <c r="D303" s="7" t="s">
        <v>628</v>
      </c>
      <c r="IV303" s="111">
        <f t="shared" si="4"/>
        <v>11153022</v>
      </c>
    </row>
    <row r="304" spans="1:256" ht="12.75">
      <c r="A304" s="6">
        <v>11153</v>
      </c>
      <c r="B304" s="6">
        <v>24</v>
      </c>
      <c r="C304" s="7" t="s">
        <v>265</v>
      </c>
      <c r="D304" s="7" t="s">
        <v>599</v>
      </c>
      <c r="IV304" s="111">
        <f t="shared" si="4"/>
        <v>11153024</v>
      </c>
    </row>
    <row r="305" spans="1:256" ht="12.75">
      <c r="A305" s="6">
        <v>11153</v>
      </c>
      <c r="B305" s="6">
        <v>25</v>
      </c>
      <c r="C305" s="7" t="s">
        <v>265</v>
      </c>
      <c r="D305" s="7" t="s">
        <v>275</v>
      </c>
      <c r="IV305" s="111">
        <f t="shared" si="4"/>
        <v>11153025</v>
      </c>
    </row>
    <row r="306" spans="1:256" ht="12.75">
      <c r="A306" s="6">
        <v>11153</v>
      </c>
      <c r="B306" s="6">
        <v>26</v>
      </c>
      <c r="C306" s="7" t="s">
        <v>265</v>
      </c>
      <c r="D306" s="7" t="s">
        <v>276</v>
      </c>
      <c r="IV306" s="111">
        <f t="shared" si="4"/>
        <v>11153026</v>
      </c>
    </row>
    <row r="307" spans="1:256" ht="12.75">
      <c r="A307" s="6">
        <v>11153</v>
      </c>
      <c r="B307" s="6">
        <v>27</v>
      </c>
      <c r="C307" s="7" t="s">
        <v>265</v>
      </c>
      <c r="D307" s="7" t="s">
        <v>629</v>
      </c>
      <c r="IV307" s="111">
        <f t="shared" si="4"/>
        <v>11153027</v>
      </c>
    </row>
    <row r="308" spans="1:256" ht="12.75">
      <c r="A308" s="6">
        <v>11153</v>
      </c>
      <c r="B308" s="6">
        <v>28</v>
      </c>
      <c r="C308" s="7" t="s">
        <v>265</v>
      </c>
      <c r="D308" s="7" t="s">
        <v>630</v>
      </c>
      <c r="IV308" s="111">
        <f t="shared" si="4"/>
        <v>11153028</v>
      </c>
    </row>
    <row r="309" spans="1:256" ht="12.75">
      <c r="A309" s="6">
        <v>11153</v>
      </c>
      <c r="B309" s="6">
        <v>29</v>
      </c>
      <c r="C309" s="7" t="s">
        <v>265</v>
      </c>
      <c r="D309" s="7" t="s">
        <v>749</v>
      </c>
      <c r="IV309" s="111">
        <f t="shared" si="4"/>
        <v>11153029</v>
      </c>
    </row>
    <row r="310" spans="1:256" ht="12.75">
      <c r="A310" s="6">
        <v>11153</v>
      </c>
      <c r="B310" s="6">
        <v>30</v>
      </c>
      <c r="C310" s="7" t="s">
        <v>265</v>
      </c>
      <c r="D310" s="7" t="s">
        <v>750</v>
      </c>
      <c r="IV310" s="111">
        <f t="shared" si="4"/>
        <v>11153030</v>
      </c>
    </row>
    <row r="311" spans="1:256" ht="12.75">
      <c r="A311" s="6">
        <v>11011</v>
      </c>
      <c r="B311" s="6">
        <v>2</v>
      </c>
      <c r="C311" s="7" t="s">
        <v>277</v>
      </c>
      <c r="D311" s="7" t="s">
        <v>196</v>
      </c>
      <c r="IV311" s="111">
        <f t="shared" si="4"/>
        <v>11011002</v>
      </c>
    </row>
    <row r="312" spans="1:256" ht="12.75">
      <c r="A312" s="6">
        <v>11011</v>
      </c>
      <c r="B312" s="6">
        <v>3</v>
      </c>
      <c r="C312" s="7" t="s">
        <v>277</v>
      </c>
      <c r="D312" s="7" t="s">
        <v>110</v>
      </c>
      <c r="IV312" s="111">
        <f t="shared" si="4"/>
        <v>11011003</v>
      </c>
    </row>
    <row r="313" spans="1:256" ht="12.75">
      <c r="A313" s="6">
        <v>11011</v>
      </c>
      <c r="B313" s="6">
        <v>4</v>
      </c>
      <c r="C313" s="7" t="s">
        <v>277</v>
      </c>
      <c r="D313" s="7" t="s">
        <v>98</v>
      </c>
      <c r="IV313" s="111">
        <f t="shared" si="4"/>
        <v>11011004</v>
      </c>
    </row>
    <row r="314" spans="1:256" ht="12.75">
      <c r="A314" s="6">
        <v>11011</v>
      </c>
      <c r="B314" s="6">
        <v>5</v>
      </c>
      <c r="C314" s="7" t="s">
        <v>277</v>
      </c>
      <c r="D314" s="7" t="s">
        <v>123</v>
      </c>
      <c r="IV314" s="111">
        <f t="shared" si="4"/>
        <v>11011005</v>
      </c>
    </row>
    <row r="315" spans="1:256" ht="12.75">
      <c r="A315" s="6">
        <v>11011</v>
      </c>
      <c r="B315" s="6">
        <v>8</v>
      </c>
      <c r="C315" s="7" t="s">
        <v>277</v>
      </c>
      <c r="D315" s="7" t="s">
        <v>100</v>
      </c>
      <c r="IV315" s="111">
        <f t="shared" si="4"/>
        <v>11011008</v>
      </c>
    </row>
    <row r="316" spans="1:256" ht="12.75">
      <c r="A316" s="6">
        <v>11011</v>
      </c>
      <c r="B316" s="6">
        <v>9</v>
      </c>
      <c r="C316" s="7" t="s">
        <v>277</v>
      </c>
      <c r="D316" s="7" t="s">
        <v>198</v>
      </c>
      <c r="IV316" s="111">
        <f t="shared" si="4"/>
        <v>11011009</v>
      </c>
    </row>
    <row r="317" spans="1:256" ht="12.75">
      <c r="A317" s="6">
        <v>11011</v>
      </c>
      <c r="B317" s="6">
        <v>12</v>
      </c>
      <c r="C317" s="7" t="s">
        <v>277</v>
      </c>
      <c r="D317" s="7" t="s">
        <v>649</v>
      </c>
      <c r="IV317" s="111">
        <f t="shared" si="4"/>
        <v>11011012</v>
      </c>
    </row>
    <row r="318" spans="1:256" ht="15">
      <c r="A318" s="8"/>
      <c r="B318" s="8"/>
      <c r="C318" s="8"/>
      <c r="D318" s="8"/>
      <c r="IV318" s="111">
        <f t="shared" si="4"/>
        <v>0</v>
      </c>
    </row>
    <row r="319" spans="1:256" ht="15">
      <c r="A319" s="9" t="s">
        <v>279</v>
      </c>
      <c r="B319" s="8"/>
      <c r="C319" s="8"/>
      <c r="D319" s="8"/>
      <c r="IV319" s="111" t="e">
        <f t="shared" si="4"/>
        <v>#VALUE!</v>
      </c>
    </row>
    <row r="320" spans="1:256" ht="12.75">
      <c r="A320" s="6">
        <v>11158</v>
      </c>
      <c r="B320" s="6">
        <v>1</v>
      </c>
      <c r="C320" s="7" t="s">
        <v>542</v>
      </c>
      <c r="D320" s="7" t="s">
        <v>262</v>
      </c>
      <c r="IV320" s="111">
        <f t="shared" si="4"/>
        <v>11158001</v>
      </c>
    </row>
    <row r="321" spans="1:256" ht="12.75">
      <c r="A321" s="6">
        <v>11158</v>
      </c>
      <c r="B321" s="6">
        <v>2</v>
      </c>
      <c r="C321" s="7" t="s">
        <v>542</v>
      </c>
      <c r="D321" s="7" t="s">
        <v>98</v>
      </c>
      <c r="IV321" s="111">
        <f t="shared" si="4"/>
        <v>11158002</v>
      </c>
    </row>
    <row r="322" spans="1:256" ht="12.75">
      <c r="A322" s="6">
        <v>11158</v>
      </c>
      <c r="B322" s="6">
        <v>3</v>
      </c>
      <c r="C322" s="7" t="s">
        <v>542</v>
      </c>
      <c r="D322" s="7" t="s">
        <v>197</v>
      </c>
      <c r="IV322" s="111">
        <f t="shared" si="4"/>
        <v>11158003</v>
      </c>
    </row>
    <row r="323" spans="1:256" ht="12.75">
      <c r="A323" s="6">
        <v>11158</v>
      </c>
      <c r="B323" s="6">
        <v>4</v>
      </c>
      <c r="C323" s="7" t="s">
        <v>542</v>
      </c>
      <c r="D323" s="7" t="s">
        <v>91</v>
      </c>
      <c r="IV323" s="111">
        <f t="shared" si="4"/>
        <v>11158004</v>
      </c>
    </row>
    <row r="324" spans="1:256" ht="12.75">
      <c r="A324" s="6">
        <v>11158</v>
      </c>
      <c r="B324" s="6">
        <v>5</v>
      </c>
      <c r="C324" s="7" t="s">
        <v>542</v>
      </c>
      <c r="D324" s="7" t="s">
        <v>181</v>
      </c>
      <c r="IV324" s="111">
        <f t="shared" si="4"/>
        <v>11158005</v>
      </c>
    </row>
    <row r="325" spans="1:256" ht="12.75">
      <c r="A325" s="6">
        <v>11158</v>
      </c>
      <c r="B325" s="6">
        <v>6</v>
      </c>
      <c r="C325" s="7" t="s">
        <v>542</v>
      </c>
      <c r="D325" s="7" t="s">
        <v>263</v>
      </c>
      <c r="IV325" s="111">
        <f t="shared" si="4"/>
        <v>11158006</v>
      </c>
    </row>
    <row r="326" spans="1:256" ht="12.75">
      <c r="A326" s="6">
        <v>11158</v>
      </c>
      <c r="B326" s="6">
        <v>8</v>
      </c>
      <c r="C326" s="7" t="s">
        <v>542</v>
      </c>
      <c r="D326" s="7" t="s">
        <v>264</v>
      </c>
      <c r="IV326" s="111">
        <f t="shared" si="4"/>
        <v>11158008</v>
      </c>
    </row>
    <row r="327" spans="1:256" ht="12.75">
      <c r="A327" s="6">
        <v>11158</v>
      </c>
      <c r="B327" s="6">
        <v>10</v>
      </c>
      <c r="C327" s="7" t="s">
        <v>542</v>
      </c>
      <c r="D327" s="7" t="s">
        <v>543</v>
      </c>
      <c r="IV327" s="111">
        <f t="shared" si="4"/>
        <v>11158010</v>
      </c>
    </row>
    <row r="328" spans="1:256" ht="12.75">
      <c r="A328" s="6">
        <v>11158</v>
      </c>
      <c r="B328" s="6">
        <v>11</v>
      </c>
      <c r="C328" s="7" t="s">
        <v>542</v>
      </c>
      <c r="D328" s="7" t="s">
        <v>642</v>
      </c>
      <c r="IV328" s="111">
        <f t="shared" si="4"/>
        <v>11158011</v>
      </c>
    </row>
    <row r="329" spans="1:256" ht="12.75">
      <c r="A329" s="6">
        <v>11158</v>
      </c>
      <c r="B329" s="6">
        <v>13</v>
      </c>
      <c r="C329" s="7" t="s">
        <v>542</v>
      </c>
      <c r="D329" s="7" t="s">
        <v>643</v>
      </c>
      <c r="IV329" s="111">
        <f t="shared" si="4"/>
        <v>11158013</v>
      </c>
    </row>
    <row r="330" spans="1:256" ht="12.75">
      <c r="A330" s="6">
        <v>11158</v>
      </c>
      <c r="B330" s="6">
        <v>14</v>
      </c>
      <c r="C330" s="7" t="s">
        <v>542</v>
      </c>
      <c r="D330" s="7" t="s">
        <v>171</v>
      </c>
      <c r="IV330" s="111">
        <f aca="true" t="shared" si="5" ref="IV330:IV393">A330*1000+B330</f>
        <v>11158014</v>
      </c>
    </row>
    <row r="331" spans="1:256" ht="12.75">
      <c r="A331" s="6">
        <v>11167</v>
      </c>
      <c r="B331" s="6">
        <v>1</v>
      </c>
      <c r="C331" s="7" t="s">
        <v>280</v>
      </c>
      <c r="D331" s="7" t="s">
        <v>281</v>
      </c>
      <c r="IV331" s="111">
        <f t="shared" si="5"/>
        <v>11167001</v>
      </c>
    </row>
    <row r="332" spans="1:256" ht="12.75">
      <c r="A332" s="6">
        <v>11160</v>
      </c>
      <c r="B332" s="6">
        <v>1</v>
      </c>
      <c r="C332" s="7" t="s">
        <v>282</v>
      </c>
      <c r="D332" s="7" t="s">
        <v>92</v>
      </c>
      <c r="IV332" s="111">
        <f t="shared" si="5"/>
        <v>11160001</v>
      </c>
    </row>
    <row r="333" spans="1:256" ht="12.75">
      <c r="A333" s="6">
        <v>11160</v>
      </c>
      <c r="B333" s="6">
        <v>2</v>
      </c>
      <c r="C333" s="7" t="s">
        <v>282</v>
      </c>
      <c r="D333" s="7" t="s">
        <v>123</v>
      </c>
      <c r="IV333" s="111">
        <f t="shared" si="5"/>
        <v>11160002</v>
      </c>
    </row>
    <row r="334" spans="1:256" ht="12.75">
      <c r="A334" s="6">
        <v>11160</v>
      </c>
      <c r="B334" s="6">
        <v>3</v>
      </c>
      <c r="C334" s="7" t="s">
        <v>282</v>
      </c>
      <c r="D334" s="7" t="s">
        <v>283</v>
      </c>
      <c r="IV334" s="111">
        <f t="shared" si="5"/>
        <v>11160003</v>
      </c>
    </row>
    <row r="335" spans="1:256" ht="12.75">
      <c r="A335" s="6">
        <v>11160</v>
      </c>
      <c r="B335" s="6">
        <v>4</v>
      </c>
      <c r="C335" s="7" t="s">
        <v>282</v>
      </c>
      <c r="D335" s="7" t="s">
        <v>133</v>
      </c>
      <c r="IV335" s="111">
        <f t="shared" si="5"/>
        <v>11160004</v>
      </c>
    </row>
    <row r="336" spans="1:256" ht="12.75">
      <c r="A336" s="6">
        <v>11160</v>
      </c>
      <c r="B336" s="6">
        <v>5</v>
      </c>
      <c r="C336" s="7" t="s">
        <v>282</v>
      </c>
      <c r="D336" s="7" t="s">
        <v>284</v>
      </c>
      <c r="IV336" s="111">
        <f t="shared" si="5"/>
        <v>11160005</v>
      </c>
    </row>
    <row r="337" spans="1:256" ht="12.75">
      <c r="A337" s="6">
        <v>11160</v>
      </c>
      <c r="B337" s="6">
        <v>6</v>
      </c>
      <c r="C337" s="7" t="s">
        <v>282</v>
      </c>
      <c r="D337" s="7" t="s">
        <v>285</v>
      </c>
      <c r="IV337" s="111">
        <f t="shared" si="5"/>
        <v>11160006</v>
      </c>
    </row>
    <row r="338" spans="1:256" ht="12.75">
      <c r="A338" s="6">
        <v>11160</v>
      </c>
      <c r="B338" s="6">
        <v>13</v>
      </c>
      <c r="C338" s="7" t="s">
        <v>282</v>
      </c>
      <c r="D338" s="7" t="s">
        <v>563</v>
      </c>
      <c r="IV338" s="111">
        <f t="shared" si="5"/>
        <v>11160013</v>
      </c>
    </row>
    <row r="339" spans="1:256" ht="12.75">
      <c r="A339" s="6">
        <v>11160</v>
      </c>
      <c r="B339" s="6">
        <v>14</v>
      </c>
      <c r="C339" s="7" t="s">
        <v>282</v>
      </c>
      <c r="D339" s="7" t="s">
        <v>564</v>
      </c>
      <c r="IV339" s="111">
        <f t="shared" si="5"/>
        <v>11160014</v>
      </c>
    </row>
    <row r="340" spans="1:256" ht="12.75">
      <c r="A340" s="6">
        <v>11160</v>
      </c>
      <c r="B340" s="6">
        <v>15</v>
      </c>
      <c r="C340" s="7" t="s">
        <v>282</v>
      </c>
      <c r="D340" s="7" t="s">
        <v>338</v>
      </c>
      <c r="IV340" s="111">
        <f t="shared" si="5"/>
        <v>11160015</v>
      </c>
    </row>
    <row r="341" spans="1:256" ht="12.75">
      <c r="A341" s="6">
        <v>11160</v>
      </c>
      <c r="B341" s="6">
        <v>16</v>
      </c>
      <c r="C341" s="7" t="s">
        <v>282</v>
      </c>
      <c r="D341" s="7" t="s">
        <v>549</v>
      </c>
      <c r="IV341" s="111">
        <f t="shared" si="5"/>
        <v>11160016</v>
      </c>
    </row>
    <row r="342" spans="1:256" ht="12.75">
      <c r="A342" s="6">
        <v>11160</v>
      </c>
      <c r="B342" s="6">
        <v>17</v>
      </c>
      <c r="C342" s="7" t="s">
        <v>282</v>
      </c>
      <c r="D342" s="7" t="s">
        <v>119</v>
      </c>
      <c r="IV342" s="111">
        <f t="shared" si="5"/>
        <v>11160017</v>
      </c>
    </row>
    <row r="343" spans="1:256" ht="12.75">
      <c r="A343" s="6">
        <v>11160</v>
      </c>
      <c r="B343" s="6">
        <v>18</v>
      </c>
      <c r="C343" s="7" t="s">
        <v>282</v>
      </c>
      <c r="D343" s="7" t="s">
        <v>99</v>
      </c>
      <c r="IV343" s="111">
        <f t="shared" si="5"/>
        <v>11160018</v>
      </c>
    </row>
    <row r="344" spans="1:256" ht="12.75">
      <c r="A344" s="6">
        <v>11160</v>
      </c>
      <c r="B344" s="6">
        <v>19</v>
      </c>
      <c r="C344" s="7" t="s">
        <v>282</v>
      </c>
      <c r="D344" s="7" t="s">
        <v>600</v>
      </c>
      <c r="IV344" s="111">
        <f t="shared" si="5"/>
        <v>11160019</v>
      </c>
    </row>
    <row r="345" spans="1:256" ht="12.75">
      <c r="A345" s="6">
        <v>11160</v>
      </c>
      <c r="B345" s="6">
        <v>20</v>
      </c>
      <c r="C345" s="7" t="s">
        <v>282</v>
      </c>
      <c r="D345" s="7" t="s">
        <v>634</v>
      </c>
      <c r="IV345" s="111">
        <f t="shared" si="5"/>
        <v>11160020</v>
      </c>
    </row>
    <row r="346" spans="1:256" ht="12.75">
      <c r="A346" s="6">
        <v>11160</v>
      </c>
      <c r="B346" s="6">
        <v>21</v>
      </c>
      <c r="C346" s="7" t="s">
        <v>282</v>
      </c>
      <c r="D346" s="7" t="s">
        <v>635</v>
      </c>
      <c r="IV346" s="111">
        <f t="shared" si="5"/>
        <v>11160021</v>
      </c>
    </row>
    <row r="347" spans="3:256" ht="12.75">
      <c r="C347" s="7"/>
      <c r="D347" s="7"/>
      <c r="IV347" s="111">
        <f t="shared" si="5"/>
        <v>0</v>
      </c>
    </row>
    <row r="348" spans="1:256" ht="15">
      <c r="A348" s="9" t="s">
        <v>286</v>
      </c>
      <c r="B348" s="8"/>
      <c r="C348" s="8"/>
      <c r="D348" s="8"/>
      <c r="IV348" s="111" t="e">
        <f t="shared" si="5"/>
        <v>#VALUE!</v>
      </c>
    </row>
    <row r="349" spans="1:256" ht="12.75">
      <c r="A349" s="6">
        <v>11146</v>
      </c>
      <c r="B349" s="6">
        <v>1</v>
      </c>
      <c r="C349" s="7" t="s">
        <v>287</v>
      </c>
      <c r="D349" s="7" t="s">
        <v>287</v>
      </c>
      <c r="IV349" s="111">
        <f t="shared" si="5"/>
        <v>11146001</v>
      </c>
    </row>
    <row r="350" spans="1:256" ht="12.75">
      <c r="A350" s="6">
        <v>11024</v>
      </c>
      <c r="B350" s="6">
        <v>1</v>
      </c>
      <c r="C350" s="7" t="s">
        <v>288</v>
      </c>
      <c r="D350" s="7" t="s">
        <v>196</v>
      </c>
      <c r="IV350" s="111">
        <f t="shared" si="5"/>
        <v>11024001</v>
      </c>
    </row>
    <row r="351" spans="1:256" ht="12.75">
      <c r="A351" s="6">
        <v>11024</v>
      </c>
      <c r="B351" s="6">
        <v>3</v>
      </c>
      <c r="C351" s="7" t="s">
        <v>288</v>
      </c>
      <c r="D351" s="7" t="s">
        <v>683</v>
      </c>
      <c r="IV351" s="111">
        <f t="shared" si="5"/>
        <v>11024003</v>
      </c>
    </row>
    <row r="352" spans="1:256" ht="12.75">
      <c r="A352" s="6">
        <v>11024</v>
      </c>
      <c r="B352" s="6">
        <v>11</v>
      </c>
      <c r="C352" s="7" t="s">
        <v>288</v>
      </c>
      <c r="D352" s="7" t="s">
        <v>110</v>
      </c>
      <c r="IV352" s="111">
        <f t="shared" si="5"/>
        <v>11024011</v>
      </c>
    </row>
    <row r="353" spans="1:256" ht="12.75">
      <c r="A353" s="6">
        <v>11024</v>
      </c>
      <c r="B353" s="6">
        <v>12</v>
      </c>
      <c r="C353" s="7" t="s">
        <v>288</v>
      </c>
      <c r="D353" s="7" t="s">
        <v>123</v>
      </c>
      <c r="IV353" s="111">
        <f t="shared" si="5"/>
        <v>11024012</v>
      </c>
    </row>
    <row r="354" spans="1:256" ht="12.75">
      <c r="A354" s="6">
        <v>11024</v>
      </c>
      <c r="B354" s="6">
        <v>13</v>
      </c>
      <c r="C354" s="7" t="s">
        <v>288</v>
      </c>
      <c r="D354" s="7" t="s">
        <v>133</v>
      </c>
      <c r="IV354" s="111">
        <f t="shared" si="5"/>
        <v>11024013</v>
      </c>
    </row>
    <row r="355" spans="1:256" ht="12.75">
      <c r="A355" s="6">
        <v>11024</v>
      </c>
      <c r="B355" s="6">
        <v>14</v>
      </c>
      <c r="C355" s="7" t="s">
        <v>288</v>
      </c>
      <c r="D355" s="7" t="s">
        <v>92</v>
      </c>
      <c r="IV355" s="111">
        <f t="shared" si="5"/>
        <v>11024014</v>
      </c>
    </row>
    <row r="356" spans="1:256" ht="12.75">
      <c r="A356" s="6">
        <v>11024</v>
      </c>
      <c r="B356" s="6">
        <v>18</v>
      </c>
      <c r="C356" s="7" t="s">
        <v>288</v>
      </c>
      <c r="D356" s="7" t="s">
        <v>289</v>
      </c>
      <c r="IV356" s="111">
        <f t="shared" si="5"/>
        <v>11024018</v>
      </c>
    </row>
    <row r="357" spans="1:256" ht="12.75">
      <c r="A357" s="6">
        <v>11024</v>
      </c>
      <c r="B357" s="6">
        <v>19</v>
      </c>
      <c r="C357" s="7" t="s">
        <v>288</v>
      </c>
      <c r="D357" s="7" t="s">
        <v>290</v>
      </c>
      <c r="IV357" s="111">
        <f t="shared" si="5"/>
        <v>11024019</v>
      </c>
    </row>
    <row r="358" spans="1:256" ht="12.75">
      <c r="A358" s="6">
        <v>11024</v>
      </c>
      <c r="B358" s="6">
        <v>20</v>
      </c>
      <c r="C358" s="7" t="s">
        <v>288</v>
      </c>
      <c r="D358" s="7" t="s">
        <v>291</v>
      </c>
      <c r="IV358" s="111">
        <f t="shared" si="5"/>
        <v>11024020</v>
      </c>
    </row>
    <row r="359" spans="1:256" ht="12.75">
      <c r="A359" s="6">
        <v>11024</v>
      </c>
      <c r="B359" s="6">
        <v>22</v>
      </c>
      <c r="C359" s="7" t="s">
        <v>288</v>
      </c>
      <c r="D359" s="7" t="s">
        <v>132</v>
      </c>
      <c r="IV359" s="111">
        <f t="shared" si="5"/>
        <v>11024022</v>
      </c>
    </row>
    <row r="360" spans="1:256" ht="12.75">
      <c r="A360" s="6">
        <v>11024</v>
      </c>
      <c r="B360" s="6">
        <v>25</v>
      </c>
      <c r="C360" s="7" t="s">
        <v>288</v>
      </c>
      <c r="D360" s="7" t="s">
        <v>163</v>
      </c>
      <c r="IV360" s="111">
        <f t="shared" si="5"/>
        <v>11024025</v>
      </c>
    </row>
    <row r="361" spans="1:256" ht="12.75">
      <c r="A361" s="6">
        <v>11024</v>
      </c>
      <c r="B361" s="6">
        <v>26</v>
      </c>
      <c r="C361" s="7" t="s">
        <v>288</v>
      </c>
      <c r="D361" s="7" t="s">
        <v>117</v>
      </c>
      <c r="IV361" s="111">
        <f t="shared" si="5"/>
        <v>11024026</v>
      </c>
    </row>
    <row r="362" spans="1:256" ht="12.75">
      <c r="A362" s="6">
        <v>11024</v>
      </c>
      <c r="B362" s="6">
        <v>27</v>
      </c>
      <c r="C362" s="7" t="s">
        <v>288</v>
      </c>
      <c r="D362" s="7" t="s">
        <v>292</v>
      </c>
      <c r="IV362" s="111">
        <f t="shared" si="5"/>
        <v>11024027</v>
      </c>
    </row>
    <row r="363" spans="1:256" ht="12.75">
      <c r="A363" s="6">
        <v>11024</v>
      </c>
      <c r="B363" s="6">
        <v>28</v>
      </c>
      <c r="C363" s="7" t="s">
        <v>288</v>
      </c>
      <c r="D363" s="7" t="s">
        <v>730</v>
      </c>
      <c r="IV363" s="111">
        <f t="shared" si="5"/>
        <v>11024028</v>
      </c>
    </row>
    <row r="364" spans="1:256" ht="12.75">
      <c r="A364" s="6">
        <v>11024</v>
      </c>
      <c r="B364" s="6">
        <v>29</v>
      </c>
      <c r="C364" s="7" t="s">
        <v>288</v>
      </c>
      <c r="D364" s="7" t="s">
        <v>181</v>
      </c>
      <c r="IV364" s="111">
        <f t="shared" si="5"/>
        <v>11024029</v>
      </c>
    </row>
    <row r="365" spans="1:256" ht="12.75">
      <c r="A365" s="6">
        <v>11024</v>
      </c>
      <c r="B365" s="6">
        <v>30</v>
      </c>
      <c r="C365" s="7" t="s">
        <v>288</v>
      </c>
      <c r="D365" s="7" t="s">
        <v>119</v>
      </c>
      <c r="IV365" s="111">
        <f t="shared" si="5"/>
        <v>11024030</v>
      </c>
    </row>
    <row r="366" spans="1:256" ht="12.75">
      <c r="A366" s="6">
        <v>11024</v>
      </c>
      <c r="B366" s="6">
        <v>33</v>
      </c>
      <c r="C366" s="7" t="s">
        <v>288</v>
      </c>
      <c r="D366" s="7" t="s">
        <v>293</v>
      </c>
      <c r="IV366" s="111">
        <f t="shared" si="5"/>
        <v>11024033</v>
      </c>
    </row>
    <row r="367" spans="1:256" ht="12.75">
      <c r="A367" s="6">
        <v>11024</v>
      </c>
      <c r="B367" s="6">
        <v>35</v>
      </c>
      <c r="C367" s="7" t="s">
        <v>288</v>
      </c>
      <c r="D367" s="7" t="s">
        <v>522</v>
      </c>
      <c r="IV367" s="111">
        <f t="shared" si="5"/>
        <v>11024035</v>
      </c>
    </row>
    <row r="368" spans="1:256" ht="12.75">
      <c r="A368" s="6">
        <v>11024</v>
      </c>
      <c r="B368" s="6">
        <v>36</v>
      </c>
      <c r="C368" s="7" t="s">
        <v>288</v>
      </c>
      <c r="D368" s="7" t="s">
        <v>523</v>
      </c>
      <c r="IV368" s="111">
        <f t="shared" si="5"/>
        <v>11024036</v>
      </c>
    </row>
    <row r="369" spans="1:256" ht="12.75">
      <c r="A369" s="6">
        <v>11024</v>
      </c>
      <c r="B369" s="6">
        <v>37</v>
      </c>
      <c r="C369" s="7" t="s">
        <v>288</v>
      </c>
      <c r="D369" s="7" t="s">
        <v>524</v>
      </c>
      <c r="IV369" s="111">
        <f t="shared" si="5"/>
        <v>11024037</v>
      </c>
    </row>
    <row r="370" spans="1:256" ht="12.75">
      <c r="A370" s="6">
        <v>11024</v>
      </c>
      <c r="B370" s="6">
        <v>38</v>
      </c>
      <c r="C370" s="7" t="s">
        <v>288</v>
      </c>
      <c r="D370" s="7" t="s">
        <v>294</v>
      </c>
      <c r="IV370" s="111">
        <f t="shared" si="5"/>
        <v>11024038</v>
      </c>
    </row>
    <row r="371" spans="1:256" ht="12.75">
      <c r="A371" s="6">
        <v>11024</v>
      </c>
      <c r="B371" s="6">
        <v>39</v>
      </c>
      <c r="C371" s="7" t="s">
        <v>288</v>
      </c>
      <c r="D371" s="7" t="s">
        <v>140</v>
      </c>
      <c r="IV371" s="111">
        <f t="shared" si="5"/>
        <v>11024039</v>
      </c>
    </row>
    <row r="372" spans="1:256" ht="12.75">
      <c r="A372" s="6">
        <v>11024</v>
      </c>
      <c r="B372" s="6">
        <v>40</v>
      </c>
      <c r="C372" s="7" t="s">
        <v>288</v>
      </c>
      <c r="D372" s="7" t="s">
        <v>171</v>
      </c>
      <c r="IV372" s="111">
        <f t="shared" si="5"/>
        <v>11024040</v>
      </c>
    </row>
    <row r="373" spans="1:256" ht="12.75">
      <c r="A373" s="6">
        <v>11024</v>
      </c>
      <c r="B373" s="6">
        <v>42</v>
      </c>
      <c r="C373" s="7" t="s">
        <v>288</v>
      </c>
      <c r="D373" s="7" t="s">
        <v>296</v>
      </c>
      <c r="IV373" s="111">
        <f t="shared" si="5"/>
        <v>11024042</v>
      </c>
    </row>
    <row r="374" spans="1:256" ht="12.75">
      <c r="A374" s="6">
        <v>11024</v>
      </c>
      <c r="B374" s="6">
        <v>43</v>
      </c>
      <c r="C374" s="7" t="s">
        <v>288</v>
      </c>
      <c r="D374" s="7" t="s">
        <v>602</v>
      </c>
      <c r="IV374" s="111">
        <f t="shared" si="5"/>
        <v>11024043</v>
      </c>
    </row>
    <row r="375" spans="1:256" ht="12.75">
      <c r="A375" s="6">
        <v>11024</v>
      </c>
      <c r="B375" s="6">
        <v>44</v>
      </c>
      <c r="C375" s="7" t="s">
        <v>288</v>
      </c>
      <c r="D375" s="7" t="s">
        <v>297</v>
      </c>
      <c r="IV375" s="111">
        <f t="shared" si="5"/>
        <v>11024044</v>
      </c>
    </row>
    <row r="376" spans="1:256" ht="12.75">
      <c r="A376" s="6">
        <v>11024</v>
      </c>
      <c r="B376" s="6">
        <v>45</v>
      </c>
      <c r="C376" s="7" t="s">
        <v>288</v>
      </c>
      <c r="D376" s="7" t="s">
        <v>298</v>
      </c>
      <c r="IV376" s="111">
        <f t="shared" si="5"/>
        <v>11024045</v>
      </c>
    </row>
    <row r="377" spans="1:256" ht="12.75">
      <c r="A377" s="6">
        <v>11024</v>
      </c>
      <c r="B377" s="6">
        <v>46</v>
      </c>
      <c r="C377" s="7" t="s">
        <v>288</v>
      </c>
      <c r="D377" s="7" t="s">
        <v>106</v>
      </c>
      <c r="IV377" s="111">
        <f t="shared" si="5"/>
        <v>11024046</v>
      </c>
    </row>
    <row r="378" spans="1:256" ht="12.75">
      <c r="A378" s="6">
        <v>11024</v>
      </c>
      <c r="B378" s="6">
        <v>47</v>
      </c>
      <c r="C378" s="7" t="s">
        <v>288</v>
      </c>
      <c r="D378" s="7" t="s">
        <v>165</v>
      </c>
      <c r="IV378" s="111">
        <f t="shared" si="5"/>
        <v>11024047</v>
      </c>
    </row>
    <row r="379" spans="1:256" ht="12.75">
      <c r="A379" s="6">
        <v>11024</v>
      </c>
      <c r="B379" s="6">
        <v>49</v>
      </c>
      <c r="C379" s="7" t="s">
        <v>288</v>
      </c>
      <c r="D379" s="7" t="s">
        <v>145</v>
      </c>
      <c r="IV379" s="111">
        <f t="shared" si="5"/>
        <v>11024049</v>
      </c>
    </row>
    <row r="380" spans="1:256" ht="12.75">
      <c r="A380" s="6">
        <v>11024</v>
      </c>
      <c r="B380" s="6">
        <v>50</v>
      </c>
      <c r="C380" s="7" t="s">
        <v>288</v>
      </c>
      <c r="D380" s="7" t="s">
        <v>299</v>
      </c>
      <c r="IV380" s="111">
        <f t="shared" si="5"/>
        <v>11024050</v>
      </c>
    </row>
    <row r="381" spans="1:256" ht="12.75">
      <c r="A381" s="6">
        <v>11024</v>
      </c>
      <c r="B381" s="6">
        <v>51</v>
      </c>
      <c r="C381" s="7" t="s">
        <v>288</v>
      </c>
      <c r="D381" s="7" t="s">
        <v>151</v>
      </c>
      <c r="IV381" s="111">
        <f t="shared" si="5"/>
        <v>11024051</v>
      </c>
    </row>
    <row r="382" spans="1:256" ht="12.75">
      <c r="A382" s="6">
        <v>11024</v>
      </c>
      <c r="B382" s="6">
        <v>52</v>
      </c>
      <c r="C382" s="7" t="s">
        <v>288</v>
      </c>
      <c r="D382" s="7" t="s">
        <v>185</v>
      </c>
      <c r="IV382" s="111">
        <f t="shared" si="5"/>
        <v>11024052</v>
      </c>
    </row>
    <row r="383" spans="1:256" ht="12.75">
      <c r="A383" s="6">
        <v>11024</v>
      </c>
      <c r="B383" s="6">
        <v>53</v>
      </c>
      <c r="C383" s="7" t="s">
        <v>288</v>
      </c>
      <c r="D383" s="7" t="s">
        <v>525</v>
      </c>
      <c r="IV383" s="111">
        <f t="shared" si="5"/>
        <v>11024053</v>
      </c>
    </row>
    <row r="384" spans="1:256" ht="12.75">
      <c r="A384" s="6">
        <v>11024</v>
      </c>
      <c r="B384" s="6">
        <v>57</v>
      </c>
      <c r="C384" s="7" t="s">
        <v>288</v>
      </c>
      <c r="D384" s="7" t="s">
        <v>184</v>
      </c>
      <c r="IV384" s="111">
        <f t="shared" si="5"/>
        <v>11024057</v>
      </c>
    </row>
    <row r="385" spans="1:256" ht="12.75">
      <c r="A385" s="6">
        <v>11024</v>
      </c>
      <c r="B385" s="6">
        <v>58</v>
      </c>
      <c r="C385" s="7" t="s">
        <v>288</v>
      </c>
      <c r="D385" s="7" t="s">
        <v>526</v>
      </c>
      <c r="IV385" s="111">
        <f t="shared" si="5"/>
        <v>11024058</v>
      </c>
    </row>
    <row r="386" spans="1:256" ht="12.75">
      <c r="A386" s="6">
        <v>11024</v>
      </c>
      <c r="B386" s="6">
        <v>59</v>
      </c>
      <c r="C386" s="7" t="s">
        <v>288</v>
      </c>
      <c r="D386" s="7" t="s">
        <v>316</v>
      </c>
      <c r="IV386" s="111">
        <f t="shared" si="5"/>
        <v>11024059</v>
      </c>
    </row>
    <row r="387" spans="1:256" ht="12.75">
      <c r="A387" s="6">
        <v>11024</v>
      </c>
      <c r="B387" s="6">
        <v>61</v>
      </c>
      <c r="C387" s="7" t="s">
        <v>288</v>
      </c>
      <c r="D387" s="7" t="s">
        <v>314</v>
      </c>
      <c r="IV387" s="111">
        <f t="shared" si="5"/>
        <v>11024061</v>
      </c>
    </row>
    <row r="388" spans="1:256" ht="12.75">
      <c r="A388" s="6">
        <v>11024</v>
      </c>
      <c r="B388" s="6">
        <v>62</v>
      </c>
      <c r="C388" s="7" t="s">
        <v>288</v>
      </c>
      <c r="D388" s="7" t="s">
        <v>315</v>
      </c>
      <c r="IV388" s="111">
        <f t="shared" si="5"/>
        <v>11024062</v>
      </c>
    </row>
    <row r="389" spans="1:256" ht="12.75">
      <c r="A389" s="6">
        <v>11024</v>
      </c>
      <c r="B389" s="6">
        <v>63</v>
      </c>
      <c r="C389" s="7" t="s">
        <v>288</v>
      </c>
      <c r="D389" s="7" t="s">
        <v>551</v>
      </c>
      <c r="IV389" s="111">
        <f t="shared" si="5"/>
        <v>11024063</v>
      </c>
    </row>
    <row r="390" spans="1:256" ht="12.75">
      <c r="A390" s="6">
        <v>11024</v>
      </c>
      <c r="B390" s="6">
        <v>64</v>
      </c>
      <c r="C390" s="7" t="s">
        <v>288</v>
      </c>
      <c r="D390" s="7" t="s">
        <v>552</v>
      </c>
      <c r="IV390" s="111">
        <f t="shared" si="5"/>
        <v>11024064</v>
      </c>
    </row>
    <row r="391" spans="1:256" ht="12.75">
      <c r="A391" s="6">
        <v>11114</v>
      </c>
      <c r="B391" s="6">
        <v>1</v>
      </c>
      <c r="C391" s="7" t="s">
        <v>300</v>
      </c>
      <c r="D391" s="7" t="s">
        <v>684</v>
      </c>
      <c r="IV391" s="111">
        <f t="shared" si="5"/>
        <v>11114001</v>
      </c>
    </row>
    <row r="392" spans="1:256" ht="12.75">
      <c r="A392" s="6">
        <v>11114</v>
      </c>
      <c r="B392" s="6">
        <v>2</v>
      </c>
      <c r="C392" s="7" t="s">
        <v>300</v>
      </c>
      <c r="D392" s="7" t="s">
        <v>301</v>
      </c>
      <c r="IV392" s="111">
        <f t="shared" si="5"/>
        <v>11114002</v>
      </c>
    </row>
    <row r="393" spans="1:256" ht="12.75">
      <c r="A393" s="6">
        <v>11054</v>
      </c>
      <c r="B393" s="6">
        <v>29</v>
      </c>
      <c r="C393" s="7" t="s">
        <v>302</v>
      </c>
      <c r="D393" s="7" t="s">
        <v>98</v>
      </c>
      <c r="IV393" s="111">
        <f t="shared" si="5"/>
        <v>11054029</v>
      </c>
    </row>
    <row r="394" spans="1:256" ht="12.75">
      <c r="A394" s="6">
        <v>11054</v>
      </c>
      <c r="B394" s="6">
        <v>30</v>
      </c>
      <c r="C394" s="7" t="s">
        <v>302</v>
      </c>
      <c r="D394" s="7" t="s">
        <v>303</v>
      </c>
      <c r="IV394" s="111">
        <f aca="true" t="shared" si="6" ref="IV394:IV457">A394*1000+B394</f>
        <v>11054030</v>
      </c>
    </row>
    <row r="395" spans="1:256" ht="12.75">
      <c r="A395" s="6">
        <v>11054</v>
      </c>
      <c r="B395" s="6">
        <v>31</v>
      </c>
      <c r="C395" s="7" t="s">
        <v>302</v>
      </c>
      <c r="D395" s="7" t="s">
        <v>304</v>
      </c>
      <c r="IV395" s="111">
        <f t="shared" si="6"/>
        <v>11054031</v>
      </c>
    </row>
    <row r="396" spans="1:256" ht="12.75">
      <c r="A396" s="6">
        <v>11054</v>
      </c>
      <c r="B396" s="6">
        <v>40</v>
      </c>
      <c r="C396" s="7" t="s">
        <v>302</v>
      </c>
      <c r="D396" s="7" t="s">
        <v>553</v>
      </c>
      <c r="IV396" s="111">
        <f t="shared" si="6"/>
        <v>11054040</v>
      </c>
    </row>
    <row r="397" spans="1:256" ht="12.75">
      <c r="A397" s="6">
        <v>11054</v>
      </c>
      <c r="B397" s="6">
        <v>42</v>
      </c>
      <c r="C397" s="7" t="s">
        <v>302</v>
      </c>
      <c r="D397" s="7" t="s">
        <v>731</v>
      </c>
      <c r="IV397" s="111">
        <f t="shared" si="6"/>
        <v>11054042</v>
      </c>
    </row>
    <row r="398" spans="1:256" ht="12.75">
      <c r="A398" s="6">
        <v>11054</v>
      </c>
      <c r="B398" s="6">
        <v>43</v>
      </c>
      <c r="C398" s="7" t="s">
        <v>302</v>
      </c>
      <c r="D398" s="7" t="s">
        <v>305</v>
      </c>
      <c r="IV398" s="111">
        <f t="shared" si="6"/>
        <v>11054043</v>
      </c>
    </row>
    <row r="399" spans="1:256" ht="12.75">
      <c r="A399" s="6">
        <v>11054</v>
      </c>
      <c r="B399" s="6">
        <v>44</v>
      </c>
      <c r="C399" s="7" t="s">
        <v>302</v>
      </c>
      <c r="D399" s="7" t="s">
        <v>306</v>
      </c>
      <c r="IV399" s="111">
        <f t="shared" si="6"/>
        <v>11054044</v>
      </c>
    </row>
    <row r="400" spans="1:256" ht="12.75">
      <c r="A400" s="6">
        <v>11054</v>
      </c>
      <c r="B400" s="6">
        <v>45</v>
      </c>
      <c r="C400" s="7" t="s">
        <v>302</v>
      </c>
      <c r="D400" s="7" t="s">
        <v>307</v>
      </c>
      <c r="IV400" s="111">
        <f t="shared" si="6"/>
        <v>11054045</v>
      </c>
    </row>
    <row r="401" spans="1:256" ht="12.75">
      <c r="A401" s="6">
        <v>11054</v>
      </c>
      <c r="B401" s="6">
        <v>48</v>
      </c>
      <c r="C401" s="7" t="s">
        <v>302</v>
      </c>
      <c r="D401" s="7" t="s">
        <v>308</v>
      </c>
      <c r="IV401" s="111">
        <f t="shared" si="6"/>
        <v>11054048</v>
      </c>
    </row>
    <row r="402" spans="1:256" ht="12.75">
      <c r="A402" s="6">
        <v>11054</v>
      </c>
      <c r="B402" s="6">
        <v>49</v>
      </c>
      <c r="C402" s="7" t="s">
        <v>302</v>
      </c>
      <c r="D402" s="7" t="s">
        <v>184</v>
      </c>
      <c r="IV402" s="111">
        <f t="shared" si="6"/>
        <v>11054049</v>
      </c>
    </row>
    <row r="403" spans="1:256" ht="12.75">
      <c r="A403" s="6">
        <v>11054</v>
      </c>
      <c r="B403" s="6">
        <v>50</v>
      </c>
      <c r="C403" s="7" t="s">
        <v>302</v>
      </c>
      <c r="D403" s="7" t="s">
        <v>290</v>
      </c>
      <c r="IV403" s="111">
        <f t="shared" si="6"/>
        <v>11054050</v>
      </c>
    </row>
    <row r="404" spans="1:256" ht="12.75">
      <c r="A404" s="6">
        <v>11054</v>
      </c>
      <c r="B404" s="6">
        <v>51</v>
      </c>
      <c r="C404" s="7" t="s">
        <v>302</v>
      </c>
      <c r="D404" s="7" t="s">
        <v>309</v>
      </c>
      <c r="IV404" s="111">
        <f t="shared" si="6"/>
        <v>11054051</v>
      </c>
    </row>
    <row r="405" spans="1:256" ht="12.75">
      <c r="A405" s="6">
        <v>11054</v>
      </c>
      <c r="B405" s="6">
        <v>52</v>
      </c>
      <c r="C405" s="7" t="s">
        <v>302</v>
      </c>
      <c r="D405" s="7" t="s">
        <v>310</v>
      </c>
      <c r="IV405" s="111">
        <f t="shared" si="6"/>
        <v>11054052</v>
      </c>
    </row>
    <row r="406" spans="1:256" ht="12.75">
      <c r="A406" s="6">
        <v>11054</v>
      </c>
      <c r="B406" s="6">
        <v>53</v>
      </c>
      <c r="C406" s="7" t="s">
        <v>302</v>
      </c>
      <c r="D406" s="7" t="s">
        <v>374</v>
      </c>
      <c r="IV406" s="111">
        <f t="shared" si="6"/>
        <v>11054053</v>
      </c>
    </row>
    <row r="407" spans="1:256" ht="12.75">
      <c r="A407" s="6">
        <v>11126</v>
      </c>
      <c r="B407" s="6">
        <v>1</v>
      </c>
      <c r="C407" s="7" t="s">
        <v>311</v>
      </c>
      <c r="D407" s="7" t="s">
        <v>312</v>
      </c>
      <c r="IV407" s="111">
        <f t="shared" si="6"/>
        <v>11126001</v>
      </c>
    </row>
    <row r="408" spans="1:256" ht="12.75">
      <c r="A408" s="6">
        <v>11126</v>
      </c>
      <c r="B408" s="6">
        <v>2</v>
      </c>
      <c r="C408" s="7" t="s">
        <v>311</v>
      </c>
      <c r="D408" s="7" t="s">
        <v>313</v>
      </c>
      <c r="IV408" s="111">
        <f t="shared" si="6"/>
        <v>11126002</v>
      </c>
    </row>
    <row r="409" spans="1:256" ht="12.75">
      <c r="A409" s="6">
        <v>11172</v>
      </c>
      <c r="B409" s="6">
        <v>1</v>
      </c>
      <c r="C409" s="7" t="s">
        <v>545</v>
      </c>
      <c r="D409" s="7" t="s">
        <v>184</v>
      </c>
      <c r="IV409" s="111">
        <f t="shared" si="6"/>
        <v>11172001</v>
      </c>
    </row>
    <row r="410" spans="1:256" ht="12.75">
      <c r="A410" s="6">
        <v>11172</v>
      </c>
      <c r="B410" s="6">
        <v>2</v>
      </c>
      <c r="C410" s="7" t="s">
        <v>545</v>
      </c>
      <c r="D410" s="7" t="s">
        <v>185</v>
      </c>
      <c r="IV410" s="111">
        <f t="shared" si="6"/>
        <v>11172002</v>
      </c>
    </row>
    <row r="411" spans="1:256" ht="12.75">
      <c r="A411" s="6">
        <v>11172</v>
      </c>
      <c r="B411" s="6">
        <v>3</v>
      </c>
      <c r="C411" s="7" t="s">
        <v>545</v>
      </c>
      <c r="D411" s="7" t="s">
        <v>526</v>
      </c>
      <c r="IV411" s="111">
        <f t="shared" si="6"/>
        <v>11172003</v>
      </c>
    </row>
    <row r="412" spans="1:256" ht="12.75">
      <c r="A412" s="6">
        <v>11172</v>
      </c>
      <c r="B412" s="6">
        <v>4</v>
      </c>
      <c r="C412" s="7" t="s">
        <v>545</v>
      </c>
      <c r="D412" s="7" t="s">
        <v>181</v>
      </c>
      <c r="IV412" s="111">
        <f t="shared" si="6"/>
        <v>11172004</v>
      </c>
    </row>
    <row r="413" spans="1:256" ht="12.75">
      <c r="A413" s="6">
        <v>11172</v>
      </c>
      <c r="B413" s="6">
        <v>5</v>
      </c>
      <c r="C413" s="7" t="s">
        <v>545</v>
      </c>
      <c r="D413" s="7" t="s">
        <v>196</v>
      </c>
      <c r="IV413" s="111">
        <f t="shared" si="6"/>
        <v>11172005</v>
      </c>
    </row>
    <row r="414" spans="1:256" ht="12.75">
      <c r="A414" s="6">
        <v>11172</v>
      </c>
      <c r="B414" s="6">
        <v>6</v>
      </c>
      <c r="C414" s="7" t="s">
        <v>545</v>
      </c>
      <c r="D414" s="7" t="s">
        <v>110</v>
      </c>
      <c r="IV414" s="111">
        <f t="shared" si="6"/>
        <v>11172006</v>
      </c>
    </row>
    <row r="415" spans="1:256" ht="12.75">
      <c r="A415" s="6">
        <v>11172</v>
      </c>
      <c r="B415" s="6">
        <v>7</v>
      </c>
      <c r="C415" s="7" t="s">
        <v>545</v>
      </c>
      <c r="D415" s="7" t="s">
        <v>776</v>
      </c>
      <c r="IV415" s="111">
        <f t="shared" si="6"/>
        <v>11172007</v>
      </c>
    </row>
    <row r="416" spans="1:256" ht="12.75">
      <c r="A416" s="6">
        <v>11172</v>
      </c>
      <c r="B416" s="6">
        <v>8</v>
      </c>
      <c r="C416" s="7" t="s">
        <v>545</v>
      </c>
      <c r="D416" s="7" t="s">
        <v>546</v>
      </c>
      <c r="IV416" s="111">
        <f t="shared" si="6"/>
        <v>11172008</v>
      </c>
    </row>
    <row r="417" spans="1:256" ht="12.75">
      <c r="A417" s="6">
        <v>11172</v>
      </c>
      <c r="B417" s="6">
        <v>9</v>
      </c>
      <c r="C417" s="7" t="s">
        <v>545</v>
      </c>
      <c r="D417" s="7" t="s">
        <v>603</v>
      </c>
      <c r="IV417" s="111">
        <f t="shared" si="6"/>
        <v>11172009</v>
      </c>
    </row>
    <row r="418" spans="1:256" ht="12.75">
      <c r="A418" s="6">
        <v>11172</v>
      </c>
      <c r="B418" s="6">
        <v>10</v>
      </c>
      <c r="C418" s="7" t="s">
        <v>545</v>
      </c>
      <c r="D418" s="7" t="s">
        <v>604</v>
      </c>
      <c r="IV418" s="111">
        <f t="shared" si="6"/>
        <v>11172010</v>
      </c>
    </row>
    <row r="419" spans="1:256" ht="12.75">
      <c r="A419" s="6">
        <v>11172</v>
      </c>
      <c r="B419" s="6">
        <v>11</v>
      </c>
      <c r="C419" s="7" t="s">
        <v>545</v>
      </c>
      <c r="D419" s="7" t="s">
        <v>605</v>
      </c>
      <c r="IV419" s="111">
        <f t="shared" si="6"/>
        <v>11172011</v>
      </c>
    </row>
    <row r="420" spans="1:256" ht="12.75">
      <c r="A420" s="6">
        <v>11172</v>
      </c>
      <c r="B420" s="6">
        <v>12</v>
      </c>
      <c r="C420" s="7" t="s">
        <v>545</v>
      </c>
      <c r="D420" s="7" t="s">
        <v>606</v>
      </c>
      <c r="IV420" s="111">
        <f t="shared" si="6"/>
        <v>11172012</v>
      </c>
    </row>
    <row r="421" spans="1:256" ht="12.75">
      <c r="A421" s="6">
        <v>11172</v>
      </c>
      <c r="B421" s="6">
        <v>13</v>
      </c>
      <c r="C421" s="7" t="s">
        <v>545</v>
      </c>
      <c r="D421" s="7" t="s">
        <v>607</v>
      </c>
      <c r="IV421" s="111">
        <f t="shared" si="6"/>
        <v>11172013</v>
      </c>
    </row>
    <row r="422" spans="1:256" ht="12.75">
      <c r="A422" s="6">
        <v>11122</v>
      </c>
      <c r="B422" s="6">
        <v>3</v>
      </c>
      <c r="C422" s="7" t="s">
        <v>317</v>
      </c>
      <c r="D422" s="7" t="s">
        <v>747</v>
      </c>
      <c r="IV422" s="111">
        <f t="shared" si="6"/>
        <v>11122003</v>
      </c>
    </row>
    <row r="423" spans="1:256" ht="12.75">
      <c r="A423" s="6">
        <v>11122</v>
      </c>
      <c r="B423" s="6">
        <v>6</v>
      </c>
      <c r="C423" s="7" t="s">
        <v>317</v>
      </c>
      <c r="D423" s="7" t="s">
        <v>295</v>
      </c>
      <c r="IV423" s="111">
        <f t="shared" si="6"/>
        <v>11122006</v>
      </c>
    </row>
    <row r="424" spans="1:256" ht="12.75">
      <c r="A424" s="6">
        <v>11122</v>
      </c>
      <c r="B424" s="6">
        <v>7</v>
      </c>
      <c r="C424" s="7" t="s">
        <v>317</v>
      </c>
      <c r="D424" s="7" t="s">
        <v>184</v>
      </c>
      <c r="IV424" s="111">
        <f t="shared" si="6"/>
        <v>11122007</v>
      </c>
    </row>
    <row r="425" spans="1:256" ht="12.75">
      <c r="A425" s="6">
        <v>11122</v>
      </c>
      <c r="B425" s="6">
        <v>8</v>
      </c>
      <c r="C425" s="7" t="s">
        <v>317</v>
      </c>
      <c r="D425" s="7" t="s">
        <v>185</v>
      </c>
      <c r="IV425" s="111">
        <f t="shared" si="6"/>
        <v>11122008</v>
      </c>
    </row>
    <row r="426" spans="1:256" ht="12.75">
      <c r="A426" s="6">
        <v>11122</v>
      </c>
      <c r="B426" s="6">
        <v>10</v>
      </c>
      <c r="C426" s="7" t="s">
        <v>317</v>
      </c>
      <c r="D426" s="7" t="s">
        <v>318</v>
      </c>
      <c r="IV426" s="111">
        <f t="shared" si="6"/>
        <v>11122010</v>
      </c>
    </row>
    <row r="427" spans="1:256" ht="12.75">
      <c r="A427" s="6">
        <v>11122</v>
      </c>
      <c r="B427" s="6">
        <v>11</v>
      </c>
      <c r="C427" s="7" t="s">
        <v>317</v>
      </c>
      <c r="D427" s="7" t="s">
        <v>319</v>
      </c>
      <c r="IV427" s="111">
        <f t="shared" si="6"/>
        <v>11122011</v>
      </c>
    </row>
    <row r="428" spans="1:256" ht="12.75">
      <c r="A428" s="6">
        <v>11122</v>
      </c>
      <c r="B428" s="6">
        <v>13</v>
      </c>
      <c r="C428" s="7" t="s">
        <v>317</v>
      </c>
      <c r="D428" s="7" t="s">
        <v>320</v>
      </c>
      <c r="IV428" s="111">
        <f t="shared" si="6"/>
        <v>11122013</v>
      </c>
    </row>
    <row r="429" spans="1:256" ht="12.75">
      <c r="A429" s="6">
        <v>11122</v>
      </c>
      <c r="B429" s="6">
        <v>16</v>
      </c>
      <c r="C429" s="7" t="s">
        <v>317</v>
      </c>
      <c r="D429" s="7" t="s">
        <v>622</v>
      </c>
      <c r="IV429" s="111">
        <f t="shared" si="6"/>
        <v>11122016</v>
      </c>
    </row>
    <row r="430" spans="1:256" ht="12.75">
      <c r="A430" s="6">
        <v>11122</v>
      </c>
      <c r="B430" s="6">
        <v>19</v>
      </c>
      <c r="C430" s="7" t="s">
        <v>317</v>
      </c>
      <c r="D430" s="7" t="s">
        <v>623</v>
      </c>
      <c r="IV430" s="111">
        <f t="shared" si="6"/>
        <v>11122019</v>
      </c>
    </row>
    <row r="431" spans="1:256" ht="12.75">
      <c r="A431" s="6">
        <v>11122</v>
      </c>
      <c r="B431" s="6">
        <v>21</v>
      </c>
      <c r="C431" s="7" t="s">
        <v>317</v>
      </c>
      <c r="D431" s="7" t="s">
        <v>536</v>
      </c>
      <c r="IV431" s="111">
        <f t="shared" si="6"/>
        <v>11122021</v>
      </c>
    </row>
    <row r="432" spans="1:256" ht="12.75">
      <c r="A432" s="6">
        <v>11122</v>
      </c>
      <c r="B432" s="6">
        <v>22</v>
      </c>
      <c r="C432" s="7" t="s">
        <v>317</v>
      </c>
      <c r="D432" s="7" t="s">
        <v>560</v>
      </c>
      <c r="IV432" s="111">
        <f t="shared" si="6"/>
        <v>11122022</v>
      </c>
    </row>
    <row r="433" spans="1:256" ht="12.75">
      <c r="A433" s="6">
        <v>11122</v>
      </c>
      <c r="B433" s="6">
        <v>23</v>
      </c>
      <c r="C433" s="7" t="s">
        <v>317</v>
      </c>
      <c r="D433" s="7" t="s">
        <v>624</v>
      </c>
      <c r="IV433" s="111">
        <f t="shared" si="6"/>
        <v>11122023</v>
      </c>
    </row>
    <row r="434" spans="1:256" ht="12.75">
      <c r="A434" s="6">
        <v>11122</v>
      </c>
      <c r="B434" s="6">
        <v>24</v>
      </c>
      <c r="C434" s="7" t="s">
        <v>317</v>
      </c>
      <c r="D434" s="7" t="s">
        <v>748</v>
      </c>
      <c r="IV434" s="111">
        <f t="shared" si="6"/>
        <v>11122024</v>
      </c>
    </row>
    <row r="435" spans="1:256" ht="12.75">
      <c r="A435" s="6">
        <v>11115</v>
      </c>
      <c r="B435" s="6">
        <v>1</v>
      </c>
      <c r="C435" s="7" t="s">
        <v>322</v>
      </c>
      <c r="D435" s="7" t="s">
        <v>184</v>
      </c>
      <c r="IV435" s="111">
        <f t="shared" si="6"/>
        <v>11115001</v>
      </c>
    </row>
    <row r="436" spans="1:256" ht="12.75">
      <c r="A436" s="6">
        <v>11115</v>
      </c>
      <c r="B436" s="6">
        <v>2</v>
      </c>
      <c r="C436" s="7" t="s">
        <v>322</v>
      </c>
      <c r="D436" s="7" t="s">
        <v>290</v>
      </c>
      <c r="IV436" s="111">
        <f t="shared" si="6"/>
        <v>11115002</v>
      </c>
    </row>
    <row r="437" spans="1:256" ht="12.75">
      <c r="A437" s="6">
        <v>11149</v>
      </c>
      <c r="B437" s="6">
        <v>1</v>
      </c>
      <c r="C437" s="7" t="s">
        <v>323</v>
      </c>
      <c r="D437" s="7" t="s">
        <v>324</v>
      </c>
      <c r="IV437" s="111">
        <f t="shared" si="6"/>
        <v>11149001</v>
      </c>
    </row>
    <row r="438" spans="1:256" ht="12.75">
      <c r="A438" s="6">
        <v>11149</v>
      </c>
      <c r="B438" s="6">
        <v>3</v>
      </c>
      <c r="C438" s="7" t="s">
        <v>323</v>
      </c>
      <c r="D438" s="7" t="s">
        <v>325</v>
      </c>
      <c r="IV438" s="111">
        <f t="shared" si="6"/>
        <v>11149003</v>
      </c>
    </row>
    <row r="439" spans="1:256" ht="12.75">
      <c r="A439" s="6">
        <v>11149</v>
      </c>
      <c r="B439" s="6">
        <v>4</v>
      </c>
      <c r="C439" s="7" t="s">
        <v>323</v>
      </c>
      <c r="D439" s="7" t="s">
        <v>625</v>
      </c>
      <c r="IV439" s="111">
        <f t="shared" si="6"/>
        <v>11149004</v>
      </c>
    </row>
    <row r="440" spans="1:256" ht="12.75">
      <c r="A440" s="6">
        <v>11149</v>
      </c>
      <c r="B440" s="6">
        <v>5</v>
      </c>
      <c r="C440" s="7" t="s">
        <v>323</v>
      </c>
      <c r="D440" s="7" t="s">
        <v>185</v>
      </c>
      <c r="IV440" s="111">
        <f t="shared" si="6"/>
        <v>11149005</v>
      </c>
    </row>
    <row r="441" spans="1:256" ht="12.75">
      <c r="A441" s="6">
        <v>11149</v>
      </c>
      <c r="B441" s="6">
        <v>8</v>
      </c>
      <c r="C441" s="7" t="s">
        <v>323</v>
      </c>
      <c r="D441" s="7" t="s">
        <v>326</v>
      </c>
      <c r="IV441" s="111">
        <f t="shared" si="6"/>
        <v>11149008</v>
      </c>
    </row>
    <row r="442" spans="1:256" ht="12.75">
      <c r="A442" s="6">
        <v>11149</v>
      </c>
      <c r="B442" s="6">
        <v>9</v>
      </c>
      <c r="C442" s="7" t="s">
        <v>323</v>
      </c>
      <c r="D442" s="7" t="s">
        <v>327</v>
      </c>
      <c r="IV442" s="111">
        <f t="shared" si="6"/>
        <v>11149009</v>
      </c>
    </row>
    <row r="443" spans="1:256" ht="12.75">
      <c r="A443" s="6">
        <v>11149</v>
      </c>
      <c r="B443" s="6">
        <v>11</v>
      </c>
      <c r="C443" s="7" t="s">
        <v>323</v>
      </c>
      <c r="D443" s="7" t="s">
        <v>561</v>
      </c>
      <c r="IV443" s="111">
        <f t="shared" si="6"/>
        <v>11149011</v>
      </c>
    </row>
    <row r="444" spans="3:256" ht="12.75">
      <c r="C444" s="7"/>
      <c r="D444" s="7"/>
      <c r="IV444" s="111">
        <f t="shared" si="6"/>
        <v>0</v>
      </c>
    </row>
    <row r="445" spans="1:256" ht="15">
      <c r="A445" s="9" t="s">
        <v>370</v>
      </c>
      <c r="B445" s="88"/>
      <c r="C445" s="89"/>
      <c r="D445" s="89"/>
      <c r="IV445" s="111" t="e">
        <f t="shared" si="6"/>
        <v>#VALUE!</v>
      </c>
    </row>
    <row r="446" spans="1:256" ht="12.75">
      <c r="A446" s="6">
        <v>11178</v>
      </c>
      <c r="B446" s="6">
        <v>1</v>
      </c>
      <c r="C446" s="7" t="s">
        <v>595</v>
      </c>
      <c r="D446" s="7" t="s">
        <v>100</v>
      </c>
      <c r="IV446" s="111">
        <f t="shared" si="6"/>
        <v>11178001</v>
      </c>
    </row>
    <row r="447" spans="1:256" ht="12.75">
      <c r="A447" s="6">
        <v>11178</v>
      </c>
      <c r="B447" s="6">
        <v>2</v>
      </c>
      <c r="C447" s="7" t="s">
        <v>595</v>
      </c>
      <c r="D447" s="7" t="s">
        <v>278</v>
      </c>
      <c r="IV447" s="111">
        <f t="shared" si="6"/>
        <v>11178002</v>
      </c>
    </row>
    <row r="448" spans="1:256" ht="12.75">
      <c r="A448" s="6">
        <v>11178</v>
      </c>
      <c r="B448" s="6">
        <v>3</v>
      </c>
      <c r="C448" s="7" t="s">
        <v>595</v>
      </c>
      <c r="D448" s="7" t="s">
        <v>91</v>
      </c>
      <c r="IV448" s="111">
        <f t="shared" si="6"/>
        <v>11178003</v>
      </c>
    </row>
    <row r="449" spans="1:256" ht="12.75">
      <c r="A449" s="6">
        <v>11178</v>
      </c>
      <c r="B449" s="6">
        <v>4</v>
      </c>
      <c r="C449" s="7" t="s">
        <v>595</v>
      </c>
      <c r="D449" s="7" t="s">
        <v>99</v>
      </c>
      <c r="IV449" s="111">
        <f t="shared" si="6"/>
        <v>11178004</v>
      </c>
    </row>
    <row r="450" spans="1:256" ht="12.75">
      <c r="A450" s="6">
        <v>11178</v>
      </c>
      <c r="B450" s="6">
        <v>5</v>
      </c>
      <c r="C450" s="7" t="s">
        <v>595</v>
      </c>
      <c r="D450" s="7" t="s">
        <v>596</v>
      </c>
      <c r="IV450" s="111">
        <f t="shared" si="6"/>
        <v>11178005</v>
      </c>
    </row>
    <row r="451" spans="1:256" ht="12.75">
      <c r="A451" s="6">
        <v>11178</v>
      </c>
      <c r="B451" s="6">
        <v>6</v>
      </c>
      <c r="C451" s="7" t="s">
        <v>595</v>
      </c>
      <c r="D451" s="7" t="s">
        <v>685</v>
      </c>
      <c r="IV451" s="111">
        <f t="shared" si="6"/>
        <v>11178006</v>
      </c>
    </row>
    <row r="452" spans="1:256" ht="12.75">
      <c r="A452" s="6">
        <v>11178</v>
      </c>
      <c r="B452" s="6">
        <v>7</v>
      </c>
      <c r="C452" s="7" t="s">
        <v>595</v>
      </c>
      <c r="D452" s="7" t="s">
        <v>539</v>
      </c>
      <c r="IV452" s="111">
        <f t="shared" si="6"/>
        <v>11178007</v>
      </c>
    </row>
    <row r="453" spans="1:256" ht="12.75">
      <c r="A453" s="6">
        <v>11178</v>
      </c>
      <c r="B453" s="6">
        <v>8</v>
      </c>
      <c r="C453" s="7" t="s">
        <v>595</v>
      </c>
      <c r="D453" s="7" t="s">
        <v>772</v>
      </c>
      <c r="IV453" s="111">
        <f t="shared" si="6"/>
        <v>11178008</v>
      </c>
    </row>
    <row r="454" spans="1:256" ht="12.75">
      <c r="A454" s="6">
        <v>11178</v>
      </c>
      <c r="B454" s="6">
        <v>9</v>
      </c>
      <c r="C454" s="7" t="s">
        <v>595</v>
      </c>
      <c r="D454" s="7" t="s">
        <v>773</v>
      </c>
      <c r="IV454" s="111">
        <f t="shared" si="6"/>
        <v>11178009</v>
      </c>
    </row>
    <row r="455" spans="1:256" ht="12.75">
      <c r="A455" s="6">
        <v>11181</v>
      </c>
      <c r="B455" s="6">
        <v>1</v>
      </c>
      <c r="C455" s="7" t="s">
        <v>769</v>
      </c>
      <c r="D455" s="7" t="s">
        <v>371</v>
      </c>
      <c r="IV455" s="111">
        <f t="shared" si="6"/>
        <v>11181001</v>
      </c>
    </row>
    <row r="456" spans="3:256" ht="12.75">
      <c r="C456" s="7"/>
      <c r="D456" s="7"/>
      <c r="IV456" s="111">
        <f t="shared" si="6"/>
        <v>0</v>
      </c>
    </row>
    <row r="457" spans="1:256" ht="15">
      <c r="A457" s="9" t="s">
        <v>328</v>
      </c>
      <c r="B457" s="8"/>
      <c r="C457" s="8"/>
      <c r="D457" s="8"/>
      <c r="IV457" s="111" t="e">
        <f t="shared" si="6"/>
        <v>#VALUE!</v>
      </c>
    </row>
    <row r="458" spans="1:256" ht="12.75">
      <c r="A458" s="6">
        <v>11107</v>
      </c>
      <c r="B458" s="6">
        <v>1</v>
      </c>
      <c r="C458" s="7" t="s">
        <v>329</v>
      </c>
      <c r="D458" s="7" t="s">
        <v>161</v>
      </c>
      <c r="IV458" s="111">
        <f aca="true" t="shared" si="7" ref="IV458:IV521">A458*1000+B458</f>
        <v>11107001</v>
      </c>
    </row>
    <row r="459" spans="1:256" ht="12.75">
      <c r="A459" s="6">
        <v>11107</v>
      </c>
      <c r="B459" s="6">
        <v>2</v>
      </c>
      <c r="C459" s="7" t="s">
        <v>329</v>
      </c>
      <c r="D459" s="7" t="s">
        <v>167</v>
      </c>
      <c r="IV459" s="111">
        <f t="shared" si="7"/>
        <v>11107002</v>
      </c>
    </row>
    <row r="460" spans="1:256" ht="12.75">
      <c r="A460" s="6">
        <v>11107</v>
      </c>
      <c r="B460" s="6">
        <v>7</v>
      </c>
      <c r="C460" s="7" t="s">
        <v>329</v>
      </c>
      <c r="D460" s="7" t="s">
        <v>91</v>
      </c>
      <c r="IV460" s="111">
        <f t="shared" si="7"/>
        <v>11107007</v>
      </c>
    </row>
    <row r="461" spans="1:256" ht="12.75">
      <c r="A461" s="6">
        <v>11107</v>
      </c>
      <c r="B461" s="6">
        <v>11</v>
      </c>
      <c r="C461" s="7" t="s">
        <v>329</v>
      </c>
      <c r="D461" s="7" t="s">
        <v>330</v>
      </c>
      <c r="IV461" s="111">
        <f t="shared" si="7"/>
        <v>11107011</v>
      </c>
    </row>
    <row r="462" spans="1:256" ht="12.75">
      <c r="A462" s="6">
        <v>11107</v>
      </c>
      <c r="B462" s="6">
        <v>12</v>
      </c>
      <c r="C462" s="7" t="s">
        <v>329</v>
      </c>
      <c r="D462" s="7" t="s">
        <v>331</v>
      </c>
      <c r="IV462" s="111">
        <f t="shared" si="7"/>
        <v>11107012</v>
      </c>
    </row>
    <row r="463" spans="1:256" ht="12.75">
      <c r="A463" s="6">
        <v>11107</v>
      </c>
      <c r="B463" s="6">
        <v>13</v>
      </c>
      <c r="C463" s="7" t="s">
        <v>329</v>
      </c>
      <c r="D463" s="7" t="s">
        <v>332</v>
      </c>
      <c r="IV463" s="111">
        <f t="shared" si="7"/>
        <v>11107013</v>
      </c>
    </row>
    <row r="464" spans="1:256" ht="12.75">
      <c r="A464" s="6">
        <v>11107</v>
      </c>
      <c r="B464" s="6">
        <v>14</v>
      </c>
      <c r="C464" s="7" t="s">
        <v>329</v>
      </c>
      <c r="D464" s="7" t="s">
        <v>278</v>
      </c>
      <c r="IV464" s="111">
        <f t="shared" si="7"/>
        <v>11107014</v>
      </c>
    </row>
    <row r="465" spans="1:256" ht="12.75">
      <c r="A465" s="6">
        <v>11107</v>
      </c>
      <c r="B465" s="6">
        <v>15</v>
      </c>
      <c r="C465" s="7" t="s">
        <v>329</v>
      </c>
      <c r="D465" s="7" t="s">
        <v>333</v>
      </c>
      <c r="IV465" s="111">
        <f t="shared" si="7"/>
        <v>11107015</v>
      </c>
    </row>
    <row r="466" spans="1:256" ht="12.75">
      <c r="A466" s="6">
        <v>11107</v>
      </c>
      <c r="B466" s="6">
        <v>16</v>
      </c>
      <c r="C466" s="7" t="s">
        <v>329</v>
      </c>
      <c r="D466" s="7" t="s">
        <v>334</v>
      </c>
      <c r="IV466" s="111">
        <f t="shared" si="7"/>
        <v>11107016</v>
      </c>
    </row>
    <row r="467" spans="1:256" ht="12.75">
      <c r="A467" s="6">
        <v>11107</v>
      </c>
      <c r="B467" s="6">
        <v>17</v>
      </c>
      <c r="C467" s="7" t="s">
        <v>329</v>
      </c>
      <c r="D467" s="7" t="s">
        <v>95</v>
      </c>
      <c r="IV467" s="111">
        <f t="shared" si="7"/>
        <v>11107017</v>
      </c>
    </row>
    <row r="468" spans="1:256" ht="12.75">
      <c r="A468" s="6">
        <v>11107</v>
      </c>
      <c r="B468" s="6">
        <v>18</v>
      </c>
      <c r="C468" s="7" t="s">
        <v>329</v>
      </c>
      <c r="D468" s="7" t="s">
        <v>573</v>
      </c>
      <c r="IV468" s="111">
        <f t="shared" si="7"/>
        <v>11107018</v>
      </c>
    </row>
    <row r="469" spans="1:256" ht="12.75">
      <c r="A469" s="6">
        <v>11107</v>
      </c>
      <c r="B469" s="6">
        <v>19</v>
      </c>
      <c r="C469" s="7" t="s">
        <v>329</v>
      </c>
      <c r="D469" s="7" t="s">
        <v>154</v>
      </c>
      <c r="IV469" s="111">
        <f t="shared" si="7"/>
        <v>11107019</v>
      </c>
    </row>
    <row r="470" spans="1:256" ht="12.75">
      <c r="A470" s="6">
        <v>11107</v>
      </c>
      <c r="B470" s="6">
        <v>20</v>
      </c>
      <c r="C470" s="7" t="s">
        <v>329</v>
      </c>
      <c r="D470" s="7" t="s">
        <v>163</v>
      </c>
      <c r="IV470" s="111">
        <f t="shared" si="7"/>
        <v>11107020</v>
      </c>
    </row>
    <row r="471" spans="1:256" ht="12.75">
      <c r="A471" s="6">
        <v>11107</v>
      </c>
      <c r="B471" s="6">
        <v>21</v>
      </c>
      <c r="C471" s="7" t="s">
        <v>329</v>
      </c>
      <c r="D471" s="7" t="s">
        <v>567</v>
      </c>
      <c r="IV471" s="111">
        <f t="shared" si="7"/>
        <v>11107021</v>
      </c>
    </row>
    <row r="472" spans="1:256" ht="12.75">
      <c r="A472" s="6">
        <v>11107</v>
      </c>
      <c r="B472" s="6">
        <v>22</v>
      </c>
      <c r="C472" s="7" t="s">
        <v>329</v>
      </c>
      <c r="D472" s="7" t="s">
        <v>568</v>
      </c>
      <c r="IV472" s="111">
        <f t="shared" si="7"/>
        <v>11107022</v>
      </c>
    </row>
    <row r="473" spans="1:256" ht="12.75">
      <c r="A473" s="6">
        <v>11107</v>
      </c>
      <c r="B473" s="6">
        <v>23</v>
      </c>
      <c r="C473" s="7" t="s">
        <v>329</v>
      </c>
      <c r="D473" s="7" t="s">
        <v>107</v>
      </c>
      <c r="IV473" s="111">
        <f t="shared" si="7"/>
        <v>11107023</v>
      </c>
    </row>
    <row r="474" spans="1:256" ht="12.75">
      <c r="A474" s="6">
        <v>11107</v>
      </c>
      <c r="B474" s="6">
        <v>24</v>
      </c>
      <c r="C474" s="7" t="s">
        <v>329</v>
      </c>
      <c r="D474" s="7" t="s">
        <v>569</v>
      </c>
      <c r="IV474" s="111">
        <f t="shared" si="7"/>
        <v>11107024</v>
      </c>
    </row>
    <row r="475" spans="1:256" ht="12.75">
      <c r="A475" s="6">
        <v>11107</v>
      </c>
      <c r="B475" s="6">
        <v>25</v>
      </c>
      <c r="C475" s="7" t="s">
        <v>329</v>
      </c>
      <c r="D475" s="7" t="s">
        <v>570</v>
      </c>
      <c r="IV475" s="111">
        <f t="shared" si="7"/>
        <v>11107025</v>
      </c>
    </row>
    <row r="476" spans="1:256" ht="12.75">
      <c r="A476" s="6">
        <v>11107</v>
      </c>
      <c r="B476" s="6">
        <v>26</v>
      </c>
      <c r="C476" s="7" t="s">
        <v>329</v>
      </c>
      <c r="D476" s="7" t="s">
        <v>571</v>
      </c>
      <c r="IV476" s="111">
        <f t="shared" si="7"/>
        <v>11107026</v>
      </c>
    </row>
    <row r="477" spans="1:256" ht="12.75">
      <c r="A477" s="6">
        <v>11107</v>
      </c>
      <c r="B477" s="6">
        <v>27</v>
      </c>
      <c r="C477" s="7" t="s">
        <v>329</v>
      </c>
      <c r="D477" s="7" t="s">
        <v>572</v>
      </c>
      <c r="IV477" s="111">
        <f t="shared" si="7"/>
        <v>11107027</v>
      </c>
    </row>
    <row r="478" spans="1:256" ht="12.75">
      <c r="A478" s="6">
        <v>11161</v>
      </c>
      <c r="B478" s="6">
        <v>1</v>
      </c>
      <c r="C478" s="7" t="s">
        <v>335</v>
      </c>
      <c r="D478" s="7" t="s">
        <v>335</v>
      </c>
      <c r="IV478" s="111">
        <f t="shared" si="7"/>
        <v>11161001</v>
      </c>
    </row>
    <row r="479" spans="1:256" ht="12.75">
      <c r="A479" s="6">
        <v>11010</v>
      </c>
      <c r="B479" s="6">
        <v>15</v>
      </c>
      <c r="C479" s="7" t="s">
        <v>336</v>
      </c>
      <c r="D479" s="7" t="s">
        <v>521</v>
      </c>
      <c r="IV479" s="111">
        <f t="shared" si="7"/>
        <v>11010015</v>
      </c>
    </row>
    <row r="480" spans="1:256" ht="12.75">
      <c r="A480" s="6">
        <v>11010</v>
      </c>
      <c r="B480" s="6">
        <v>16</v>
      </c>
      <c r="C480" s="7" t="s">
        <v>336</v>
      </c>
      <c r="D480" s="7" t="s">
        <v>337</v>
      </c>
      <c r="IV480" s="111">
        <f t="shared" si="7"/>
        <v>11010016</v>
      </c>
    </row>
    <row r="481" spans="1:256" ht="12.75">
      <c r="A481" s="6">
        <v>11010</v>
      </c>
      <c r="B481" s="6">
        <v>17</v>
      </c>
      <c r="C481" s="7" t="s">
        <v>336</v>
      </c>
      <c r="D481" s="7" t="s">
        <v>263</v>
      </c>
      <c r="IV481" s="111">
        <f t="shared" si="7"/>
        <v>11010017</v>
      </c>
    </row>
    <row r="482" spans="1:256" ht="12.75">
      <c r="A482" s="6">
        <v>11010</v>
      </c>
      <c r="B482" s="6">
        <v>24</v>
      </c>
      <c r="C482" s="7" t="s">
        <v>336</v>
      </c>
      <c r="D482" s="7" t="s">
        <v>651</v>
      </c>
      <c r="IV482" s="111">
        <f t="shared" si="7"/>
        <v>11010024</v>
      </c>
    </row>
    <row r="483" spans="1:256" ht="12.75">
      <c r="A483" s="6">
        <v>11010</v>
      </c>
      <c r="B483" s="6">
        <v>25</v>
      </c>
      <c r="C483" s="7" t="s">
        <v>336</v>
      </c>
      <c r="D483" s="7" t="s">
        <v>167</v>
      </c>
      <c r="IV483" s="111">
        <f t="shared" si="7"/>
        <v>11010025</v>
      </c>
    </row>
    <row r="484" spans="1:256" ht="12.75">
      <c r="A484" s="6">
        <v>11010</v>
      </c>
      <c r="B484" s="6">
        <v>26</v>
      </c>
      <c r="C484" s="7" t="s">
        <v>336</v>
      </c>
      <c r="D484" s="7" t="s">
        <v>100</v>
      </c>
      <c r="IV484" s="111">
        <f t="shared" si="7"/>
        <v>11010026</v>
      </c>
    </row>
    <row r="485" spans="1:256" ht="12.75">
      <c r="A485" s="6">
        <v>11010</v>
      </c>
      <c r="B485" s="6">
        <v>27</v>
      </c>
      <c r="C485" s="7" t="s">
        <v>336</v>
      </c>
      <c r="D485" s="7" t="s">
        <v>278</v>
      </c>
      <c r="IV485" s="111">
        <f t="shared" si="7"/>
        <v>11010027</v>
      </c>
    </row>
    <row r="486" spans="1:256" ht="12.75">
      <c r="A486" s="6">
        <v>11010</v>
      </c>
      <c r="B486" s="6">
        <v>30</v>
      </c>
      <c r="C486" s="7" t="s">
        <v>336</v>
      </c>
      <c r="D486" s="7" t="s">
        <v>339</v>
      </c>
      <c r="IV486" s="111">
        <f t="shared" si="7"/>
        <v>11010030</v>
      </c>
    </row>
    <row r="487" spans="1:256" ht="12.75">
      <c r="A487" s="6">
        <v>11010</v>
      </c>
      <c r="B487" s="6">
        <v>31</v>
      </c>
      <c r="C487" s="7" t="s">
        <v>336</v>
      </c>
      <c r="D487" s="7" t="s">
        <v>340</v>
      </c>
      <c r="IV487" s="111">
        <f t="shared" si="7"/>
        <v>11010031</v>
      </c>
    </row>
    <row r="488" spans="1:256" ht="12.75">
      <c r="A488" s="6">
        <v>11010</v>
      </c>
      <c r="B488" s="6">
        <v>32</v>
      </c>
      <c r="C488" s="7" t="s">
        <v>336</v>
      </c>
      <c r="D488" s="7" t="s">
        <v>341</v>
      </c>
      <c r="IV488" s="111">
        <f t="shared" si="7"/>
        <v>11010032</v>
      </c>
    </row>
    <row r="489" spans="1:256" ht="12.75">
      <c r="A489" s="6">
        <v>11010</v>
      </c>
      <c r="B489" s="6">
        <v>33</v>
      </c>
      <c r="C489" s="7" t="s">
        <v>336</v>
      </c>
      <c r="D489" s="7" t="s">
        <v>578</v>
      </c>
      <c r="IV489" s="111">
        <f t="shared" si="7"/>
        <v>11010033</v>
      </c>
    </row>
    <row r="490" spans="1:256" ht="12.75">
      <c r="A490" s="6">
        <v>11010</v>
      </c>
      <c r="B490" s="6">
        <v>34</v>
      </c>
      <c r="C490" s="7" t="s">
        <v>336</v>
      </c>
      <c r="D490" s="7" t="s">
        <v>91</v>
      </c>
      <c r="IV490" s="111">
        <f t="shared" si="7"/>
        <v>11010034</v>
      </c>
    </row>
    <row r="491" spans="1:256" ht="12.75">
      <c r="A491" s="6">
        <v>11010</v>
      </c>
      <c r="B491" s="6">
        <v>35</v>
      </c>
      <c r="C491" s="7" t="s">
        <v>336</v>
      </c>
      <c r="D491" s="7" t="s">
        <v>517</v>
      </c>
      <c r="IV491" s="111">
        <f t="shared" si="7"/>
        <v>11010035</v>
      </c>
    </row>
    <row r="492" spans="1:256" ht="12.75">
      <c r="A492" s="6">
        <v>11010</v>
      </c>
      <c r="B492" s="6">
        <v>36</v>
      </c>
      <c r="C492" s="7" t="s">
        <v>336</v>
      </c>
      <c r="D492" s="7" t="s">
        <v>518</v>
      </c>
      <c r="IV492" s="111">
        <f t="shared" si="7"/>
        <v>11010036</v>
      </c>
    </row>
    <row r="493" spans="1:256" ht="12.75">
      <c r="A493" s="6">
        <v>11010</v>
      </c>
      <c r="B493" s="6">
        <v>39</v>
      </c>
      <c r="C493" s="7" t="s">
        <v>336</v>
      </c>
      <c r="D493" s="7" t="s">
        <v>519</v>
      </c>
      <c r="IV493" s="111">
        <f t="shared" si="7"/>
        <v>11010039</v>
      </c>
    </row>
    <row r="494" spans="1:256" ht="12.75">
      <c r="A494" s="6">
        <v>11010</v>
      </c>
      <c r="B494" s="6">
        <v>40</v>
      </c>
      <c r="C494" s="7" t="s">
        <v>336</v>
      </c>
      <c r="D494" s="7" t="s">
        <v>520</v>
      </c>
      <c r="IV494" s="111">
        <f t="shared" si="7"/>
        <v>11010040</v>
      </c>
    </row>
    <row r="495" spans="1:256" ht="12.75">
      <c r="A495" s="6">
        <v>11010</v>
      </c>
      <c r="B495" s="6">
        <v>41</v>
      </c>
      <c r="C495" s="7" t="s">
        <v>336</v>
      </c>
      <c r="D495" s="7" t="s">
        <v>579</v>
      </c>
      <c r="IV495" s="111">
        <f t="shared" si="7"/>
        <v>11010041</v>
      </c>
    </row>
    <row r="496" spans="1:256" ht="12.75">
      <c r="A496" s="6">
        <v>11010</v>
      </c>
      <c r="B496" s="6">
        <v>42</v>
      </c>
      <c r="C496" s="7" t="s">
        <v>336</v>
      </c>
      <c r="D496" s="7" t="s">
        <v>580</v>
      </c>
      <c r="IV496" s="111">
        <f t="shared" si="7"/>
        <v>11010042</v>
      </c>
    </row>
    <row r="497" spans="1:256" ht="12.75">
      <c r="A497" s="6">
        <v>11010</v>
      </c>
      <c r="B497" s="6">
        <v>43</v>
      </c>
      <c r="C497" s="7" t="s">
        <v>336</v>
      </c>
      <c r="D497" s="7" t="s">
        <v>652</v>
      </c>
      <c r="IV497" s="111">
        <f t="shared" si="7"/>
        <v>11010043</v>
      </c>
    </row>
    <row r="498" spans="1:256" ht="12.75">
      <c r="A498" s="6">
        <v>11010</v>
      </c>
      <c r="B498" s="6">
        <v>44</v>
      </c>
      <c r="C498" s="7" t="s">
        <v>336</v>
      </c>
      <c r="D498" s="7" t="s">
        <v>653</v>
      </c>
      <c r="IV498" s="111">
        <f t="shared" si="7"/>
        <v>11010044</v>
      </c>
    </row>
    <row r="499" spans="1:256" ht="12.75">
      <c r="A499" s="6">
        <v>11010</v>
      </c>
      <c r="B499" s="6">
        <v>45</v>
      </c>
      <c r="C499" s="7" t="s">
        <v>336</v>
      </c>
      <c r="D499" s="7" t="s">
        <v>654</v>
      </c>
      <c r="IV499" s="111">
        <f t="shared" si="7"/>
        <v>11010045</v>
      </c>
    </row>
    <row r="500" spans="1:256" ht="12.75">
      <c r="A500" s="6">
        <v>11010</v>
      </c>
      <c r="B500" s="6">
        <v>46</v>
      </c>
      <c r="C500" s="7" t="s">
        <v>336</v>
      </c>
      <c r="D500" s="7" t="s">
        <v>655</v>
      </c>
      <c r="IV500" s="111">
        <f t="shared" si="7"/>
        <v>11010046</v>
      </c>
    </row>
    <row r="501" spans="1:256" ht="12.75">
      <c r="A501" s="6">
        <v>11010</v>
      </c>
      <c r="B501" s="6">
        <v>47</v>
      </c>
      <c r="C501" s="7" t="s">
        <v>336</v>
      </c>
      <c r="D501" s="7" t="s">
        <v>656</v>
      </c>
      <c r="IV501" s="111">
        <f t="shared" si="7"/>
        <v>11010047</v>
      </c>
    </row>
    <row r="502" spans="1:256" ht="12.75">
      <c r="A502" s="6">
        <v>11010</v>
      </c>
      <c r="B502" s="6">
        <v>48</v>
      </c>
      <c r="C502" s="7" t="s">
        <v>336</v>
      </c>
      <c r="D502" s="7" t="s">
        <v>657</v>
      </c>
      <c r="IV502" s="111">
        <f t="shared" si="7"/>
        <v>11010048</v>
      </c>
    </row>
    <row r="503" spans="1:256" ht="12.75">
      <c r="A503" s="6">
        <v>11010</v>
      </c>
      <c r="B503" s="6">
        <v>49</v>
      </c>
      <c r="C503" s="7" t="s">
        <v>336</v>
      </c>
      <c r="D503" s="7" t="s">
        <v>658</v>
      </c>
      <c r="IV503" s="111">
        <f t="shared" si="7"/>
        <v>11010049</v>
      </c>
    </row>
    <row r="504" spans="1:256" ht="12.75">
      <c r="A504" s="6">
        <v>11010</v>
      </c>
      <c r="B504" s="6">
        <v>50</v>
      </c>
      <c r="C504" s="7" t="s">
        <v>336</v>
      </c>
      <c r="D504" s="7" t="s">
        <v>659</v>
      </c>
      <c r="IV504" s="111">
        <f t="shared" si="7"/>
        <v>11010050</v>
      </c>
    </row>
    <row r="505" spans="1:256" ht="12.75">
      <c r="A505" s="6">
        <v>11010</v>
      </c>
      <c r="B505" s="6">
        <v>51</v>
      </c>
      <c r="C505" s="7" t="s">
        <v>336</v>
      </c>
      <c r="D505" s="7" t="s">
        <v>660</v>
      </c>
      <c r="IV505" s="111">
        <f t="shared" si="7"/>
        <v>11010051</v>
      </c>
    </row>
    <row r="506" spans="1:256" ht="12.75">
      <c r="A506" s="6">
        <v>11010</v>
      </c>
      <c r="B506" s="6">
        <v>52</v>
      </c>
      <c r="C506" s="7" t="s">
        <v>336</v>
      </c>
      <c r="D506" s="7" t="s">
        <v>661</v>
      </c>
      <c r="IV506" s="111">
        <f t="shared" si="7"/>
        <v>11010052</v>
      </c>
    </row>
    <row r="507" spans="1:256" ht="12.75">
      <c r="A507" s="6">
        <v>11010</v>
      </c>
      <c r="B507" s="6">
        <v>53</v>
      </c>
      <c r="C507" s="7" t="s">
        <v>336</v>
      </c>
      <c r="D507" s="7" t="s">
        <v>662</v>
      </c>
      <c r="IV507" s="111">
        <f t="shared" si="7"/>
        <v>11010053</v>
      </c>
    </row>
    <row r="508" spans="1:256" ht="12.75">
      <c r="A508" s="6">
        <v>11010</v>
      </c>
      <c r="B508" s="6">
        <v>54</v>
      </c>
      <c r="C508" s="7" t="s">
        <v>336</v>
      </c>
      <c r="D508" s="7" t="s">
        <v>663</v>
      </c>
      <c r="IV508" s="111">
        <f t="shared" si="7"/>
        <v>11010054</v>
      </c>
    </row>
    <row r="509" spans="1:256" ht="12.75">
      <c r="A509" s="6">
        <v>11010</v>
      </c>
      <c r="B509" s="6">
        <v>55</v>
      </c>
      <c r="C509" s="7" t="s">
        <v>336</v>
      </c>
      <c r="D509" s="7" t="s">
        <v>664</v>
      </c>
      <c r="IV509" s="111">
        <f t="shared" si="7"/>
        <v>11010055</v>
      </c>
    </row>
    <row r="510" spans="1:256" ht="12.75">
      <c r="A510" s="6">
        <v>11010</v>
      </c>
      <c r="B510" s="6">
        <v>56</v>
      </c>
      <c r="C510" s="7" t="s">
        <v>336</v>
      </c>
      <c r="D510" s="7" t="s">
        <v>665</v>
      </c>
      <c r="IV510" s="111">
        <f t="shared" si="7"/>
        <v>11010056</v>
      </c>
    </row>
    <row r="511" spans="1:256" ht="12.75">
      <c r="A511" s="6">
        <v>11010</v>
      </c>
      <c r="B511" s="6">
        <v>57</v>
      </c>
      <c r="C511" s="7" t="s">
        <v>336</v>
      </c>
      <c r="D511" s="7" t="s">
        <v>666</v>
      </c>
      <c r="IV511" s="111">
        <f t="shared" si="7"/>
        <v>11010057</v>
      </c>
    </row>
    <row r="512" spans="1:256" ht="12.75">
      <c r="A512" s="6">
        <v>11010</v>
      </c>
      <c r="B512" s="6">
        <v>58</v>
      </c>
      <c r="C512" s="7" t="s">
        <v>336</v>
      </c>
      <c r="D512" s="7" t="s">
        <v>760</v>
      </c>
      <c r="IV512" s="111">
        <f t="shared" si="7"/>
        <v>11010058</v>
      </c>
    </row>
    <row r="513" spans="1:256" ht="12.75">
      <c r="A513" s="6">
        <v>11010</v>
      </c>
      <c r="B513" s="6">
        <v>59</v>
      </c>
      <c r="C513" s="7" t="s">
        <v>336</v>
      </c>
      <c r="D513" s="7" t="s">
        <v>761</v>
      </c>
      <c r="IV513" s="111">
        <f t="shared" si="7"/>
        <v>11010059</v>
      </c>
    </row>
    <row r="514" spans="1:256" ht="12.75">
      <c r="A514" s="6">
        <v>11171</v>
      </c>
      <c r="B514" s="6">
        <v>1</v>
      </c>
      <c r="C514" s="7" t="s">
        <v>342</v>
      </c>
      <c r="D514" s="7" t="s">
        <v>608</v>
      </c>
      <c r="IV514" s="111">
        <f t="shared" si="7"/>
        <v>11171001</v>
      </c>
    </row>
    <row r="515" spans="1:256" ht="12.75">
      <c r="A515" s="6">
        <v>11169</v>
      </c>
      <c r="B515" s="6">
        <v>1</v>
      </c>
      <c r="C515" s="7" t="s">
        <v>343</v>
      </c>
      <c r="D515" s="7" t="s">
        <v>610</v>
      </c>
      <c r="IV515" s="111">
        <f t="shared" si="7"/>
        <v>11169001</v>
      </c>
    </row>
    <row r="516" spans="1:256" ht="12.75">
      <c r="A516" s="6">
        <v>11169</v>
      </c>
      <c r="B516" s="6">
        <v>2</v>
      </c>
      <c r="C516" s="7" t="s">
        <v>343</v>
      </c>
      <c r="D516" s="7" t="s">
        <v>98</v>
      </c>
      <c r="IV516" s="111">
        <f t="shared" si="7"/>
        <v>11169002</v>
      </c>
    </row>
    <row r="517" spans="1:256" ht="12.75">
      <c r="A517" s="6">
        <v>11169</v>
      </c>
      <c r="B517" s="6">
        <v>3</v>
      </c>
      <c r="C517" s="7" t="s">
        <v>343</v>
      </c>
      <c r="D517" s="7" t="s">
        <v>544</v>
      </c>
      <c r="IV517" s="111">
        <f t="shared" si="7"/>
        <v>11169003</v>
      </c>
    </row>
    <row r="518" spans="1:256" ht="12.75">
      <c r="A518" s="6">
        <v>11174</v>
      </c>
      <c r="B518" s="6">
        <v>1</v>
      </c>
      <c r="C518" s="7" t="s">
        <v>547</v>
      </c>
      <c r="D518" s="7" t="s">
        <v>98</v>
      </c>
      <c r="IV518" s="111">
        <f t="shared" si="7"/>
        <v>11174001</v>
      </c>
    </row>
    <row r="519" spans="1:256" ht="12.75">
      <c r="A519" s="6">
        <v>11174</v>
      </c>
      <c r="B519" s="6">
        <v>2</v>
      </c>
      <c r="C519" s="7" t="s">
        <v>547</v>
      </c>
      <c r="D519" s="7" t="s">
        <v>181</v>
      </c>
      <c r="IV519" s="111">
        <f t="shared" si="7"/>
        <v>11174002</v>
      </c>
    </row>
    <row r="520" spans="1:256" ht="12.75">
      <c r="A520" s="6">
        <v>11040</v>
      </c>
      <c r="B520" s="6">
        <v>2</v>
      </c>
      <c r="C520" s="7" t="s">
        <v>344</v>
      </c>
      <c r="D520" s="7" t="s">
        <v>611</v>
      </c>
      <c r="IV520" s="111">
        <f t="shared" si="7"/>
        <v>11040002</v>
      </c>
    </row>
    <row r="521" spans="1:256" ht="12.75">
      <c r="A521" s="6">
        <v>11040</v>
      </c>
      <c r="B521" s="6">
        <v>4</v>
      </c>
      <c r="C521" s="7" t="s">
        <v>344</v>
      </c>
      <c r="D521" s="7" t="s">
        <v>128</v>
      </c>
      <c r="IV521" s="111">
        <f t="shared" si="7"/>
        <v>11040004</v>
      </c>
    </row>
    <row r="522" spans="1:256" ht="12.75">
      <c r="A522" s="6">
        <v>11040</v>
      </c>
      <c r="B522" s="6">
        <v>5</v>
      </c>
      <c r="C522" s="7" t="s">
        <v>344</v>
      </c>
      <c r="D522" s="7" t="s">
        <v>110</v>
      </c>
      <c r="IV522" s="111">
        <f aca="true" t="shared" si="8" ref="IV522:IV579">A522*1000+B522</f>
        <v>11040005</v>
      </c>
    </row>
    <row r="523" spans="1:256" ht="12.75">
      <c r="A523" s="6">
        <v>11040</v>
      </c>
      <c r="B523" s="6">
        <v>6</v>
      </c>
      <c r="C523" s="7" t="s">
        <v>344</v>
      </c>
      <c r="D523" s="7" t="s">
        <v>123</v>
      </c>
      <c r="IV523" s="111">
        <f t="shared" si="8"/>
        <v>11040006</v>
      </c>
    </row>
    <row r="524" spans="1:256" ht="12.75">
      <c r="A524" s="6">
        <v>11040</v>
      </c>
      <c r="B524" s="6">
        <v>7</v>
      </c>
      <c r="C524" s="7" t="s">
        <v>344</v>
      </c>
      <c r="D524" s="7" t="s">
        <v>106</v>
      </c>
      <c r="IV524" s="111">
        <f t="shared" si="8"/>
        <v>11040007</v>
      </c>
    </row>
    <row r="525" spans="1:256" ht="12.75">
      <c r="A525" s="6">
        <v>11040</v>
      </c>
      <c r="B525" s="6">
        <v>8</v>
      </c>
      <c r="C525" s="7" t="s">
        <v>344</v>
      </c>
      <c r="D525" s="7" t="s">
        <v>132</v>
      </c>
      <c r="IV525" s="111">
        <f t="shared" si="8"/>
        <v>11040008</v>
      </c>
    </row>
    <row r="526" spans="1:256" ht="12.75">
      <c r="A526" s="6">
        <v>11040</v>
      </c>
      <c r="B526" s="6">
        <v>9</v>
      </c>
      <c r="C526" s="7" t="s">
        <v>344</v>
      </c>
      <c r="D526" s="7" t="s">
        <v>345</v>
      </c>
      <c r="IV526" s="111">
        <f t="shared" si="8"/>
        <v>11040009</v>
      </c>
    </row>
    <row r="527" spans="1:256" ht="12.75">
      <c r="A527" s="6">
        <v>11040</v>
      </c>
      <c r="B527" s="6">
        <v>13</v>
      </c>
      <c r="C527" s="7" t="s">
        <v>344</v>
      </c>
      <c r="D527" s="7" t="s">
        <v>294</v>
      </c>
      <c r="IV527" s="111">
        <f t="shared" si="8"/>
        <v>11040013</v>
      </c>
    </row>
    <row r="528" spans="1:256" ht="12.75">
      <c r="A528" s="6">
        <v>11040</v>
      </c>
      <c r="B528" s="6">
        <v>14</v>
      </c>
      <c r="C528" s="7" t="s">
        <v>344</v>
      </c>
      <c r="D528" s="7" t="s">
        <v>612</v>
      </c>
      <c r="IV528" s="111">
        <f t="shared" si="8"/>
        <v>11040014</v>
      </c>
    </row>
    <row r="529" spans="1:256" ht="12.75">
      <c r="A529" s="6">
        <v>11040</v>
      </c>
      <c r="B529" s="6">
        <v>15</v>
      </c>
      <c r="C529" s="7" t="s">
        <v>344</v>
      </c>
      <c r="D529" s="7" t="s">
        <v>555</v>
      </c>
      <c r="IV529" s="111">
        <f t="shared" si="8"/>
        <v>11040015</v>
      </c>
    </row>
    <row r="530" spans="1:256" ht="12.75">
      <c r="A530" s="6">
        <v>11040</v>
      </c>
      <c r="B530" s="6">
        <v>16</v>
      </c>
      <c r="C530" s="7" t="s">
        <v>344</v>
      </c>
      <c r="D530" s="7" t="s">
        <v>127</v>
      </c>
      <c r="IV530" s="111">
        <f t="shared" si="8"/>
        <v>11040016</v>
      </c>
    </row>
    <row r="531" spans="1:256" ht="12.75">
      <c r="A531" s="6">
        <v>11040</v>
      </c>
      <c r="B531" s="6">
        <v>17</v>
      </c>
      <c r="C531" s="7" t="s">
        <v>344</v>
      </c>
      <c r="D531" s="7" t="s">
        <v>346</v>
      </c>
      <c r="IV531" s="111">
        <f t="shared" si="8"/>
        <v>11040017</v>
      </c>
    </row>
    <row r="532" spans="1:256" ht="12.75">
      <c r="A532" s="6">
        <v>11040</v>
      </c>
      <c r="B532" s="6">
        <v>19</v>
      </c>
      <c r="C532" s="7" t="s">
        <v>344</v>
      </c>
      <c r="D532" s="7" t="s">
        <v>347</v>
      </c>
      <c r="IV532" s="111">
        <f t="shared" si="8"/>
        <v>11040019</v>
      </c>
    </row>
    <row r="533" spans="1:256" ht="12.75">
      <c r="A533" s="6">
        <v>11040</v>
      </c>
      <c r="B533" s="6">
        <v>20</v>
      </c>
      <c r="C533" s="7" t="s">
        <v>344</v>
      </c>
      <c r="D533" s="7" t="s">
        <v>151</v>
      </c>
      <c r="IV533" s="111">
        <f t="shared" si="8"/>
        <v>11040020</v>
      </c>
    </row>
    <row r="534" spans="1:256" ht="12.75">
      <c r="A534" s="6">
        <v>11040</v>
      </c>
      <c r="B534" s="6">
        <v>21</v>
      </c>
      <c r="C534" s="7" t="s">
        <v>344</v>
      </c>
      <c r="D534" s="7" t="s">
        <v>348</v>
      </c>
      <c r="IV534" s="111">
        <f t="shared" si="8"/>
        <v>11040021</v>
      </c>
    </row>
    <row r="535" spans="1:256" ht="12.75">
      <c r="A535" s="6">
        <v>11040</v>
      </c>
      <c r="B535" s="6">
        <v>22</v>
      </c>
      <c r="C535" s="7" t="s">
        <v>344</v>
      </c>
      <c r="D535" s="7" t="s">
        <v>349</v>
      </c>
      <c r="IV535" s="111">
        <f t="shared" si="8"/>
        <v>11040022</v>
      </c>
    </row>
    <row r="536" spans="1:256" ht="12.75">
      <c r="A536" s="6">
        <v>11040</v>
      </c>
      <c r="B536" s="6">
        <v>23</v>
      </c>
      <c r="C536" s="7" t="s">
        <v>344</v>
      </c>
      <c r="D536" s="7" t="s">
        <v>350</v>
      </c>
      <c r="IV536" s="111">
        <f t="shared" si="8"/>
        <v>11040023</v>
      </c>
    </row>
    <row r="537" spans="1:256" ht="12.75">
      <c r="A537" s="6">
        <v>11040</v>
      </c>
      <c r="B537" s="6">
        <v>24</v>
      </c>
      <c r="C537" s="7" t="s">
        <v>344</v>
      </c>
      <c r="D537" s="7" t="s">
        <v>351</v>
      </c>
      <c r="IV537" s="111">
        <f t="shared" si="8"/>
        <v>11040024</v>
      </c>
    </row>
    <row r="538" spans="1:256" ht="12.75">
      <c r="A538" s="6">
        <v>11040</v>
      </c>
      <c r="B538" s="6">
        <v>25</v>
      </c>
      <c r="C538" s="7" t="s">
        <v>344</v>
      </c>
      <c r="D538" s="7" t="s">
        <v>149</v>
      </c>
      <c r="IV538" s="111">
        <f t="shared" si="8"/>
        <v>11040025</v>
      </c>
    </row>
    <row r="539" spans="1:256" ht="12.75">
      <c r="A539" s="6">
        <v>11040</v>
      </c>
      <c r="B539" s="6">
        <v>26</v>
      </c>
      <c r="C539" s="7" t="s">
        <v>344</v>
      </c>
      <c r="D539" s="7" t="s">
        <v>352</v>
      </c>
      <c r="IV539" s="111">
        <f t="shared" si="8"/>
        <v>11040026</v>
      </c>
    </row>
    <row r="540" spans="1:256" ht="12.75">
      <c r="A540" s="6">
        <v>11040</v>
      </c>
      <c r="B540" s="6">
        <v>27</v>
      </c>
      <c r="C540" s="7" t="s">
        <v>344</v>
      </c>
      <c r="D540" s="7" t="s">
        <v>613</v>
      </c>
      <c r="IV540" s="111">
        <f t="shared" si="8"/>
        <v>11040027</v>
      </c>
    </row>
    <row r="541" spans="1:256" ht="12.75">
      <c r="A541" s="6">
        <v>11040</v>
      </c>
      <c r="B541" s="6">
        <v>28</v>
      </c>
      <c r="C541" s="7" t="s">
        <v>344</v>
      </c>
      <c r="D541" s="7" t="s">
        <v>353</v>
      </c>
      <c r="IV541" s="111">
        <f t="shared" si="8"/>
        <v>11040028</v>
      </c>
    </row>
    <row r="542" spans="1:256" ht="12.75">
      <c r="A542" s="6">
        <v>11040</v>
      </c>
      <c r="B542" s="6">
        <v>29</v>
      </c>
      <c r="C542" s="7" t="s">
        <v>344</v>
      </c>
      <c r="D542" s="7" t="s">
        <v>556</v>
      </c>
      <c r="IV542" s="111">
        <f t="shared" si="8"/>
        <v>11040029</v>
      </c>
    </row>
    <row r="543" spans="1:256" ht="12.75">
      <c r="A543" s="6">
        <v>11040</v>
      </c>
      <c r="B543" s="6">
        <v>31</v>
      </c>
      <c r="C543" s="7" t="s">
        <v>344</v>
      </c>
      <c r="D543" s="7" t="s">
        <v>354</v>
      </c>
      <c r="IV543" s="111">
        <f t="shared" si="8"/>
        <v>11040031</v>
      </c>
    </row>
    <row r="544" spans="1:256" ht="12.75">
      <c r="A544" s="6">
        <v>11040</v>
      </c>
      <c r="B544" s="6">
        <v>32</v>
      </c>
      <c r="C544" s="7" t="s">
        <v>344</v>
      </c>
      <c r="D544" s="7" t="s">
        <v>527</v>
      </c>
      <c r="IV544" s="111">
        <f t="shared" si="8"/>
        <v>11040032</v>
      </c>
    </row>
    <row r="545" spans="1:256" ht="12.75">
      <c r="A545" s="6">
        <v>11040</v>
      </c>
      <c r="B545" s="6">
        <v>33</v>
      </c>
      <c r="C545" s="7" t="s">
        <v>344</v>
      </c>
      <c r="D545" s="7" t="s">
        <v>158</v>
      </c>
      <c r="IV545" s="111">
        <f t="shared" si="8"/>
        <v>11040033</v>
      </c>
    </row>
    <row r="546" spans="1:256" ht="12.75">
      <c r="A546" s="6">
        <v>11040</v>
      </c>
      <c r="B546" s="6">
        <v>34</v>
      </c>
      <c r="C546" s="7" t="s">
        <v>344</v>
      </c>
      <c r="D546" s="7" t="s">
        <v>557</v>
      </c>
      <c r="IV546" s="111">
        <f t="shared" si="8"/>
        <v>11040034</v>
      </c>
    </row>
    <row r="547" spans="1:256" ht="12.75">
      <c r="A547" s="6">
        <v>11040</v>
      </c>
      <c r="B547" s="6">
        <v>35</v>
      </c>
      <c r="C547" s="7" t="s">
        <v>344</v>
      </c>
      <c r="D547" s="7" t="s">
        <v>614</v>
      </c>
      <c r="IV547" s="111">
        <f t="shared" si="8"/>
        <v>11040035</v>
      </c>
    </row>
    <row r="548" spans="1:256" ht="12.75">
      <c r="A548" s="6">
        <v>11040</v>
      </c>
      <c r="B548" s="6">
        <v>36</v>
      </c>
      <c r="C548" s="7" t="s">
        <v>344</v>
      </c>
      <c r="D548" s="7" t="s">
        <v>615</v>
      </c>
      <c r="IV548" s="111">
        <f t="shared" si="8"/>
        <v>11040036</v>
      </c>
    </row>
    <row r="549" spans="1:256" ht="12.75">
      <c r="A549" s="6">
        <v>11040</v>
      </c>
      <c r="B549" s="6">
        <v>37</v>
      </c>
      <c r="C549" s="7" t="s">
        <v>344</v>
      </c>
      <c r="D549" s="7" t="s">
        <v>740</v>
      </c>
      <c r="IV549" s="111">
        <f t="shared" si="8"/>
        <v>11040037</v>
      </c>
    </row>
    <row r="550" spans="1:256" ht="12.75">
      <c r="A550" s="6">
        <v>11173</v>
      </c>
      <c r="B550" s="6">
        <v>1</v>
      </c>
      <c r="C550" s="7" t="s">
        <v>577</v>
      </c>
      <c r="D550" s="7" t="s">
        <v>617</v>
      </c>
      <c r="IV550" s="111">
        <f t="shared" si="8"/>
        <v>11173001</v>
      </c>
    </row>
    <row r="551" spans="1:256" ht="12.75">
      <c r="A551" s="6">
        <v>11173</v>
      </c>
      <c r="B551" s="6">
        <v>2</v>
      </c>
      <c r="C551" s="7" t="s">
        <v>577</v>
      </c>
      <c r="D551" s="7" t="s">
        <v>618</v>
      </c>
      <c r="IV551" s="111">
        <f t="shared" si="8"/>
        <v>11173002</v>
      </c>
    </row>
    <row r="552" spans="1:256" ht="12.75">
      <c r="A552" s="6">
        <v>11063</v>
      </c>
      <c r="B552" s="6">
        <v>1</v>
      </c>
      <c r="C552" s="7" t="s">
        <v>355</v>
      </c>
      <c r="D552" s="7" t="s">
        <v>356</v>
      </c>
      <c r="IV552" s="111">
        <f t="shared" si="8"/>
        <v>11063001</v>
      </c>
    </row>
    <row r="553" spans="1:256" ht="12.75">
      <c r="A553" s="6">
        <v>11063</v>
      </c>
      <c r="B553" s="6">
        <v>2</v>
      </c>
      <c r="C553" s="7" t="s">
        <v>355</v>
      </c>
      <c r="D553" s="7" t="s">
        <v>357</v>
      </c>
      <c r="IV553" s="111">
        <f t="shared" si="8"/>
        <v>11063002</v>
      </c>
    </row>
    <row r="554" spans="1:256" ht="12.75">
      <c r="A554" s="6">
        <v>11063</v>
      </c>
      <c r="B554" s="6">
        <v>3</v>
      </c>
      <c r="C554" s="7" t="s">
        <v>355</v>
      </c>
      <c r="D554" s="7" t="s">
        <v>616</v>
      </c>
      <c r="IV554" s="111">
        <f t="shared" si="8"/>
        <v>11063003</v>
      </c>
    </row>
    <row r="555" spans="1:256" ht="12.75">
      <c r="A555" s="6">
        <v>11063</v>
      </c>
      <c r="B555" s="6">
        <v>5</v>
      </c>
      <c r="C555" s="7" t="s">
        <v>355</v>
      </c>
      <c r="D555" s="7" t="s">
        <v>358</v>
      </c>
      <c r="IV555" s="111">
        <f t="shared" si="8"/>
        <v>11063005</v>
      </c>
    </row>
    <row r="556" spans="1:256" ht="12.75">
      <c r="A556" s="6">
        <v>11063</v>
      </c>
      <c r="B556" s="6">
        <v>10</v>
      </c>
      <c r="C556" s="7" t="s">
        <v>355</v>
      </c>
      <c r="D556" s="7" t="s">
        <v>359</v>
      </c>
      <c r="IV556" s="111">
        <f t="shared" si="8"/>
        <v>11063010</v>
      </c>
    </row>
    <row r="557" spans="1:256" ht="12.75">
      <c r="A557" s="6">
        <v>11063</v>
      </c>
      <c r="B557" s="6">
        <v>11</v>
      </c>
      <c r="C557" s="7" t="s">
        <v>355</v>
      </c>
      <c r="D557" s="7" t="s">
        <v>360</v>
      </c>
      <c r="IV557" s="111">
        <f t="shared" si="8"/>
        <v>11063011</v>
      </c>
    </row>
    <row r="558" spans="1:256" ht="12.75">
      <c r="A558" s="6">
        <v>11063</v>
      </c>
      <c r="B558" s="6">
        <v>16</v>
      </c>
      <c r="C558" s="7" t="s">
        <v>355</v>
      </c>
      <c r="D558" s="7" t="s">
        <v>361</v>
      </c>
      <c r="IV558" s="111">
        <f t="shared" si="8"/>
        <v>11063016</v>
      </c>
    </row>
    <row r="559" spans="1:256" ht="12.75">
      <c r="A559" s="6">
        <v>11063</v>
      </c>
      <c r="B559" s="6">
        <v>17</v>
      </c>
      <c r="C559" s="7" t="s">
        <v>355</v>
      </c>
      <c r="D559" s="7" t="s">
        <v>741</v>
      </c>
      <c r="IV559" s="111">
        <f t="shared" si="8"/>
        <v>11063017</v>
      </c>
    </row>
    <row r="560" spans="1:256" ht="12.75">
      <c r="A560" s="6">
        <v>11063</v>
      </c>
      <c r="B560" s="6">
        <v>19</v>
      </c>
      <c r="C560" s="7" t="s">
        <v>355</v>
      </c>
      <c r="D560" s="7" t="s">
        <v>362</v>
      </c>
      <c r="IV560" s="111">
        <f t="shared" si="8"/>
        <v>11063019</v>
      </c>
    </row>
    <row r="561" spans="3:256" ht="12.75">
      <c r="C561" s="7"/>
      <c r="D561" s="7"/>
      <c r="IV561" s="111">
        <f t="shared" si="8"/>
        <v>0</v>
      </c>
    </row>
    <row r="562" spans="1:256" ht="15">
      <c r="A562" s="9" t="s">
        <v>363</v>
      </c>
      <c r="B562" s="8"/>
      <c r="C562" s="8"/>
      <c r="D562" s="8"/>
      <c r="IV562" s="111" t="e">
        <f t="shared" si="8"/>
        <v>#VALUE!</v>
      </c>
    </row>
    <row r="563" spans="1:256" ht="12.75">
      <c r="A563" s="6">
        <v>11106</v>
      </c>
      <c r="B563" s="6">
        <v>1</v>
      </c>
      <c r="C563" s="7" t="s">
        <v>364</v>
      </c>
      <c r="D563" s="7" t="s">
        <v>365</v>
      </c>
      <c r="IV563" s="111">
        <f t="shared" si="8"/>
        <v>11106001</v>
      </c>
    </row>
    <row r="564" spans="1:256" ht="12.75">
      <c r="A564" s="6">
        <v>11106</v>
      </c>
      <c r="B564" s="6">
        <v>2</v>
      </c>
      <c r="C564" s="7" t="s">
        <v>364</v>
      </c>
      <c r="D564" s="7" t="s">
        <v>366</v>
      </c>
      <c r="IV564" s="111">
        <f t="shared" si="8"/>
        <v>11106002</v>
      </c>
    </row>
    <row r="565" spans="1:256" ht="12.75">
      <c r="A565" s="6">
        <v>11106</v>
      </c>
      <c r="B565" s="6">
        <v>3</v>
      </c>
      <c r="C565" s="7" t="s">
        <v>364</v>
      </c>
      <c r="D565" s="7" t="s">
        <v>367</v>
      </c>
      <c r="IV565" s="111">
        <f t="shared" si="8"/>
        <v>11106003</v>
      </c>
    </row>
    <row r="566" spans="1:256" ht="12.75">
      <c r="A566" s="6">
        <v>11106</v>
      </c>
      <c r="B566" s="6">
        <v>4</v>
      </c>
      <c r="C566" s="7" t="s">
        <v>364</v>
      </c>
      <c r="D566" s="7" t="s">
        <v>368</v>
      </c>
      <c r="IV566" s="111">
        <f t="shared" si="8"/>
        <v>11106004</v>
      </c>
    </row>
    <row r="567" spans="1:256" ht="15">
      <c r="A567" s="8"/>
      <c r="B567" s="8"/>
      <c r="C567" s="8"/>
      <c r="D567" s="89"/>
      <c r="IV567" s="111">
        <f t="shared" si="8"/>
        <v>0</v>
      </c>
    </row>
    <row r="568" spans="1:256" ht="15">
      <c r="A568" s="9" t="s">
        <v>373</v>
      </c>
      <c r="B568" s="8"/>
      <c r="C568" s="8"/>
      <c r="D568" s="8"/>
      <c r="IV568" s="111" t="e">
        <f t="shared" si="8"/>
        <v>#VALUE!</v>
      </c>
    </row>
    <row r="569" spans="1:256" ht="12.75">
      <c r="A569" s="6">
        <v>11177</v>
      </c>
      <c r="B569" s="6">
        <v>1</v>
      </c>
      <c r="C569" s="7" t="s">
        <v>575</v>
      </c>
      <c r="D569" s="7" t="s">
        <v>576</v>
      </c>
      <c r="IV569" s="111">
        <f t="shared" si="8"/>
        <v>11177001</v>
      </c>
    </row>
    <row r="570" spans="1:256" ht="12.75">
      <c r="A570" s="6">
        <v>11177</v>
      </c>
      <c r="B570" s="6">
        <v>2</v>
      </c>
      <c r="C570" s="7" t="s">
        <v>575</v>
      </c>
      <c r="D570" s="7" t="s">
        <v>644</v>
      </c>
      <c r="IV570" s="111">
        <f t="shared" si="8"/>
        <v>11177002</v>
      </c>
    </row>
    <row r="571" spans="1:256" ht="12.75">
      <c r="A571" s="6">
        <v>11177</v>
      </c>
      <c r="B571" s="6">
        <v>3</v>
      </c>
      <c r="C571" s="7" t="s">
        <v>575</v>
      </c>
      <c r="D571" s="7" t="s">
        <v>645</v>
      </c>
      <c r="IV571" s="111">
        <f t="shared" si="8"/>
        <v>11177003</v>
      </c>
    </row>
    <row r="572" spans="1:256" ht="12.75">
      <c r="A572" s="6">
        <v>11177</v>
      </c>
      <c r="B572" s="6">
        <v>4</v>
      </c>
      <c r="C572" s="7" t="s">
        <v>575</v>
      </c>
      <c r="D572" s="7" t="s">
        <v>646</v>
      </c>
      <c r="IV572" s="111">
        <f t="shared" si="8"/>
        <v>11177004</v>
      </c>
    </row>
    <row r="573" spans="1:256" ht="12.75">
      <c r="A573" s="6">
        <v>11177</v>
      </c>
      <c r="B573" s="6">
        <v>5</v>
      </c>
      <c r="C573" s="7" t="s">
        <v>575</v>
      </c>
      <c r="D573" s="7" t="s">
        <v>647</v>
      </c>
      <c r="IV573" s="111">
        <f t="shared" si="8"/>
        <v>11177005</v>
      </c>
    </row>
    <row r="574" spans="1:256" ht="12.75">
      <c r="A574" s="6">
        <v>11177</v>
      </c>
      <c r="B574" s="6">
        <v>6</v>
      </c>
      <c r="C574" s="7" t="s">
        <v>575</v>
      </c>
      <c r="D574" s="7" t="s">
        <v>648</v>
      </c>
      <c r="IV574" s="111">
        <f t="shared" si="8"/>
        <v>11177006</v>
      </c>
    </row>
    <row r="575" spans="1:256" ht="12.75">
      <c r="A575" s="6">
        <v>11177</v>
      </c>
      <c r="B575" s="6">
        <v>7</v>
      </c>
      <c r="C575" s="7" t="s">
        <v>575</v>
      </c>
      <c r="D575" s="7" t="s">
        <v>755</v>
      </c>
      <c r="IV575" s="111">
        <f t="shared" si="8"/>
        <v>11177007</v>
      </c>
    </row>
    <row r="576" spans="1:256" ht="12.75">
      <c r="A576" s="6">
        <v>11177</v>
      </c>
      <c r="B576" s="6">
        <v>8</v>
      </c>
      <c r="C576" s="7" t="s">
        <v>575</v>
      </c>
      <c r="D576" s="7" t="s">
        <v>756</v>
      </c>
      <c r="IV576" s="111">
        <f t="shared" si="8"/>
        <v>11177008</v>
      </c>
    </row>
    <row r="577" spans="1:256" ht="12.75">
      <c r="A577" s="6">
        <v>11177</v>
      </c>
      <c r="B577" s="6">
        <v>9</v>
      </c>
      <c r="C577" s="7" t="s">
        <v>575</v>
      </c>
      <c r="D577" s="7" t="s">
        <v>757</v>
      </c>
      <c r="IV577" s="111">
        <f t="shared" si="8"/>
        <v>11177009</v>
      </c>
    </row>
    <row r="578" spans="1:256" ht="12.75">
      <c r="A578" s="6">
        <v>11177</v>
      </c>
      <c r="B578" s="6">
        <v>10</v>
      </c>
      <c r="C578" s="7" t="s">
        <v>575</v>
      </c>
      <c r="D578" s="7" t="s">
        <v>758</v>
      </c>
      <c r="IV578" s="111">
        <f t="shared" si="8"/>
        <v>11177010</v>
      </c>
    </row>
    <row r="579" spans="1:256" ht="12.75">
      <c r="A579" s="6">
        <v>11177</v>
      </c>
      <c r="B579" s="6">
        <v>11</v>
      </c>
      <c r="C579" s="7" t="s">
        <v>575</v>
      </c>
      <c r="D579" s="7" t="s">
        <v>759</v>
      </c>
      <c r="IV579" s="111">
        <f t="shared" si="8"/>
        <v>11177011</v>
      </c>
    </row>
    <row r="580" spans="3:4" ht="12.75">
      <c r="C580" s="7"/>
      <c r="D580" s="7"/>
    </row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</sheetData>
  <sheetProtection/>
  <mergeCells count="2">
    <mergeCell ref="A2:C2"/>
    <mergeCell ref="A1:C1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fitToHeight="0" fitToWidth="1" horizontalDpi="600" verticalDpi="600" orientation="portrait" paperSize="9" scale="70" r:id="rId2"/>
  <headerFooter>
    <oddHeader>&amp;C&amp;G</oddHeader>
  </headerFooter>
  <rowBreaks count="3" manualBreakCount="3">
    <brk id="71" max="3" man="1"/>
    <brk id="225" max="3" man="1"/>
    <brk id="456" max="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bestFit="1" customWidth="1"/>
    <col min="2" max="2" width="12.00390625" style="0" bestFit="1" customWidth="1"/>
    <col min="3" max="3" width="15.57421875" style="0" bestFit="1" customWidth="1"/>
    <col min="4" max="4" width="13.140625" style="0" bestFit="1" customWidth="1"/>
    <col min="5" max="5" width="13.7109375" style="0" bestFit="1" customWidth="1"/>
    <col min="6" max="6" width="15.8515625" style="0" bestFit="1" customWidth="1"/>
    <col min="7" max="7" width="16.8515625" style="0" bestFit="1" customWidth="1"/>
    <col min="8" max="8" width="20.140625" style="0" bestFit="1" customWidth="1"/>
    <col min="9" max="9" width="17.28125" style="0" bestFit="1" customWidth="1"/>
    <col min="10" max="10" width="19.00390625" style="0" bestFit="1" customWidth="1"/>
    <col min="11" max="11" width="19.7109375" style="0" bestFit="1" customWidth="1"/>
    <col min="12" max="12" width="15.00390625" style="0" bestFit="1" customWidth="1"/>
    <col min="13" max="13" width="13.7109375" style="0" bestFit="1" customWidth="1"/>
    <col min="14" max="14" width="10.57421875" style="0" bestFit="1" customWidth="1"/>
    <col min="15" max="15" width="12.57421875" style="0" bestFit="1" customWidth="1"/>
  </cols>
  <sheetData>
    <row r="1" spans="1:15" ht="15">
      <c r="A1" s="120" t="s">
        <v>828</v>
      </c>
      <c r="B1" s="121" t="s">
        <v>829</v>
      </c>
      <c r="C1" s="121" t="s">
        <v>778</v>
      </c>
      <c r="D1" s="121" t="s">
        <v>779</v>
      </c>
      <c r="E1" s="121" t="s">
        <v>780</v>
      </c>
      <c r="F1" s="121" t="s">
        <v>781</v>
      </c>
      <c r="G1" s="121" t="s">
        <v>782</v>
      </c>
      <c r="H1" s="121" t="s">
        <v>783</v>
      </c>
      <c r="I1" s="121" t="s">
        <v>784</v>
      </c>
      <c r="J1" s="121" t="s">
        <v>785</v>
      </c>
      <c r="K1" s="121" t="s">
        <v>786</v>
      </c>
      <c r="L1" s="121" t="s">
        <v>787</v>
      </c>
      <c r="M1" s="121" t="s">
        <v>788</v>
      </c>
      <c r="N1" s="121" t="s">
        <v>789</v>
      </c>
      <c r="O1" s="122" t="s">
        <v>790</v>
      </c>
    </row>
    <row r="2" spans="1:15" ht="15.75" thickBot="1">
      <c r="A2" s="133">
        <v>0</v>
      </c>
      <c r="B2" s="128">
        <v>541</v>
      </c>
      <c r="C2" s="129">
        <v>15778828237.599998</v>
      </c>
      <c r="D2" s="129">
        <v>32667308</v>
      </c>
      <c r="E2" s="129">
        <v>8331273348.8</v>
      </c>
      <c r="F2" s="129">
        <v>17810410091.6</v>
      </c>
      <c r="G2" s="129">
        <v>39856117872.4</v>
      </c>
      <c r="H2" s="129">
        <v>0</v>
      </c>
      <c r="I2" s="129">
        <v>-1244392859.9999998</v>
      </c>
      <c r="J2" s="129">
        <v>1895363539.6000001</v>
      </c>
      <c r="K2" s="129">
        <v>16104992.399999999</v>
      </c>
      <c r="L2" s="129">
        <v>488277534.4000001</v>
      </c>
      <c r="M2" s="129">
        <v>7590727994.800001</v>
      </c>
      <c r="N2" s="129">
        <v>5306000</v>
      </c>
      <c r="O2" s="130">
        <v>680604337.6000001</v>
      </c>
    </row>
    <row r="3" spans="4:15" ht="15"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5" spans="1:15" ht="15.75" thickBot="1">
      <c r="A5" s="132" t="s">
        <v>778</v>
      </c>
      <c r="B5" s="132">
        <f>C2/1000</f>
        <v>15778828.237599999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5.75" thickBot="1">
      <c r="A6" s="132" t="s">
        <v>779</v>
      </c>
      <c r="B6" s="132">
        <f>D2/1000</f>
        <v>32667.308</v>
      </c>
      <c r="C6" s="131"/>
      <c r="D6" s="148" t="s">
        <v>848</v>
      </c>
      <c r="E6" s="149"/>
      <c r="F6" s="149"/>
      <c r="G6" s="149"/>
      <c r="H6" s="150"/>
      <c r="I6" s="131"/>
      <c r="J6" s="131"/>
      <c r="K6" s="131"/>
      <c r="L6" s="131"/>
      <c r="M6" s="131"/>
      <c r="N6" s="131"/>
      <c r="O6" s="131"/>
    </row>
    <row r="7" spans="1:15" ht="15">
      <c r="A7" s="132" t="s">
        <v>780</v>
      </c>
      <c r="B7" s="132">
        <f>E2/1000</f>
        <v>8331273.3488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15" ht="15">
      <c r="A8" s="132" t="s">
        <v>781</v>
      </c>
      <c r="B8" s="132">
        <f>F2/1000</f>
        <v>17810410.091599997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5" ht="15">
      <c r="A9" s="132" t="s">
        <v>782</v>
      </c>
      <c r="B9" s="132">
        <f>G2/1000</f>
        <v>39856117.8724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15" ht="15">
      <c r="A10" s="132" t="s">
        <v>783</v>
      </c>
      <c r="B10" s="132">
        <f>H2/1000</f>
        <v>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5">
      <c r="A11" s="132" t="s">
        <v>784</v>
      </c>
      <c r="B11" s="132">
        <f>I2/1000</f>
        <v>-1244392.8599999999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5">
      <c r="A12" s="132" t="s">
        <v>785</v>
      </c>
      <c r="B12" s="132">
        <f>J2/1000</f>
        <v>1895363.5396000003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1:15" ht="15">
      <c r="A13" s="132" t="s">
        <v>786</v>
      </c>
      <c r="B13" s="132">
        <f>K2/1000</f>
        <v>16104.9924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5">
      <c r="A14" s="132" t="s">
        <v>787</v>
      </c>
      <c r="B14" s="132">
        <f>L2/1000</f>
        <v>488277.5344000001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5">
      <c r="A15" s="132" t="s">
        <v>788</v>
      </c>
      <c r="B15" s="132">
        <f>M2/1000</f>
        <v>7590727.994800001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5">
      <c r="A16" s="132" t="s">
        <v>789</v>
      </c>
      <c r="B16" s="132">
        <f>N2/1000</f>
        <v>5306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2" ht="15">
      <c r="A17" s="132" t="s">
        <v>790</v>
      </c>
      <c r="B17" s="132">
        <f>O2/1000</f>
        <v>680604.3376000001</v>
      </c>
    </row>
  </sheetData>
  <sheetProtection/>
  <mergeCells count="1">
    <mergeCell ref="D6:H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9.140625" style="0" bestFit="1" customWidth="1"/>
    <col min="2" max="2" width="18.7109375" style="0" bestFit="1" customWidth="1"/>
    <col min="3" max="3" width="15.7109375" style="0" bestFit="1" customWidth="1"/>
    <col min="4" max="5" width="14.7109375" style="0" bestFit="1" customWidth="1"/>
    <col min="6" max="6" width="13.7109375" style="0" bestFit="1" customWidth="1"/>
    <col min="7" max="9" width="15.7109375" style="0" bestFit="1" customWidth="1"/>
    <col min="10" max="10" width="13.7109375" style="0" bestFit="1" customWidth="1"/>
    <col min="11" max="11" width="15.7109375" style="0" bestFit="1" customWidth="1"/>
    <col min="12" max="12" width="14.7109375" style="0" bestFit="1" customWidth="1"/>
    <col min="13" max="13" width="15.7109375" style="0" bestFit="1" customWidth="1"/>
    <col min="14" max="14" width="12.57421875" style="0" bestFit="1" customWidth="1"/>
    <col min="15" max="15" width="13.140625" style="0" bestFit="1" customWidth="1"/>
    <col min="16" max="16" width="8.140625" style="0" bestFit="1" customWidth="1"/>
    <col min="17" max="17" width="16.28125" style="0" bestFit="1" customWidth="1"/>
    <col min="18" max="18" width="14.7109375" style="0" bestFit="1" customWidth="1"/>
    <col min="19" max="19" width="15.7109375" style="0" bestFit="1" customWidth="1"/>
    <col min="20" max="20" width="16.8515625" style="0" bestFit="1" customWidth="1"/>
    <col min="21" max="21" width="16.7109375" style="0" bestFit="1" customWidth="1"/>
    <col min="22" max="22" width="18.140625" style="0" bestFit="1" customWidth="1"/>
    <col min="23" max="23" width="11.00390625" style="0" bestFit="1" customWidth="1"/>
    <col min="24" max="24" width="13.7109375" style="0" bestFit="1" customWidth="1"/>
    <col min="25" max="25" width="15.7109375" style="0" bestFit="1" customWidth="1"/>
    <col min="26" max="26" width="13.7109375" style="0" bestFit="1" customWidth="1"/>
    <col min="27" max="27" width="12.57421875" style="0" bestFit="1" customWidth="1"/>
    <col min="28" max="28" width="13.7109375" style="0" bestFit="1" customWidth="1"/>
    <col min="29" max="29" width="16.28125" style="0" bestFit="1" customWidth="1"/>
    <col min="30" max="30" width="18.00390625" style="0" bestFit="1" customWidth="1"/>
    <col min="31" max="31" width="17.8515625" style="0" bestFit="1" customWidth="1"/>
    <col min="32" max="32" width="19.140625" style="0" bestFit="1" customWidth="1"/>
    <col min="33" max="33" width="14.7109375" style="0" bestFit="1" customWidth="1"/>
  </cols>
  <sheetData>
    <row r="1" spans="1:33" s="121" customFormat="1" ht="15">
      <c r="A1" s="141" t="s">
        <v>828</v>
      </c>
      <c r="B1" s="141" t="s">
        <v>829</v>
      </c>
      <c r="C1" s="141" t="s">
        <v>797</v>
      </c>
      <c r="D1" s="141" t="s">
        <v>798</v>
      </c>
      <c r="E1" s="141" t="s">
        <v>799</v>
      </c>
      <c r="F1" s="141" t="s">
        <v>800</v>
      </c>
      <c r="G1" s="141" t="s">
        <v>801</v>
      </c>
      <c r="H1" s="141" t="s">
        <v>802</v>
      </c>
      <c r="I1" s="141" t="s">
        <v>803</v>
      </c>
      <c r="J1" s="141" t="s">
        <v>804</v>
      </c>
      <c r="K1" s="141" t="s">
        <v>805</v>
      </c>
      <c r="L1" s="141" t="s">
        <v>806</v>
      </c>
      <c r="M1" s="141" t="s">
        <v>807</v>
      </c>
      <c r="N1" s="141" t="s">
        <v>808</v>
      </c>
      <c r="O1" s="141" t="s">
        <v>809</v>
      </c>
      <c r="P1" s="141" t="s">
        <v>810</v>
      </c>
      <c r="Q1" s="141" t="s">
        <v>811</v>
      </c>
      <c r="R1" s="141" t="s">
        <v>812</v>
      </c>
      <c r="S1" s="141" t="s">
        <v>813</v>
      </c>
      <c r="T1" s="141" t="s">
        <v>814</v>
      </c>
      <c r="U1" s="141" t="s">
        <v>815</v>
      </c>
      <c r="V1" s="141" t="s">
        <v>816</v>
      </c>
      <c r="W1" s="141" t="s">
        <v>817</v>
      </c>
      <c r="X1" s="141" t="s">
        <v>818</v>
      </c>
      <c r="Y1" s="141" t="s">
        <v>819</v>
      </c>
      <c r="Z1" s="141" t="s">
        <v>820</v>
      </c>
      <c r="AA1" s="141" t="s">
        <v>821</v>
      </c>
      <c r="AB1" s="141" t="s">
        <v>822</v>
      </c>
      <c r="AC1" s="141" t="s">
        <v>823</v>
      </c>
      <c r="AD1" s="141" t="s">
        <v>824</v>
      </c>
      <c r="AE1" s="141" t="s">
        <v>825</v>
      </c>
      <c r="AF1" s="141" t="s">
        <v>826</v>
      </c>
      <c r="AG1" s="141" t="s">
        <v>827</v>
      </c>
    </row>
    <row r="2" spans="1:33" s="135" customFormat="1" ht="15">
      <c r="A2" s="142">
        <v>0</v>
      </c>
      <c r="B2" s="142">
        <v>541</v>
      </c>
      <c r="C2" s="143">
        <v>769547079839.6002</v>
      </c>
      <c r="D2" s="143">
        <v>18705625860.800007</v>
      </c>
      <c r="E2" s="143">
        <v>16185499980.800003</v>
      </c>
      <c r="F2" s="143">
        <v>2520120880</v>
      </c>
      <c r="G2" s="143">
        <v>404226764983.6</v>
      </c>
      <c r="H2" s="143">
        <v>202481910082.4</v>
      </c>
      <c r="I2" s="143">
        <v>194167075611.59998</v>
      </c>
      <c r="J2" s="143">
        <v>7577762402.4</v>
      </c>
      <c r="K2" s="143">
        <v>300724940766.8</v>
      </c>
      <c r="L2" s="143">
        <v>34556602930.4</v>
      </c>
      <c r="M2" s="143">
        <v>265667923084.8</v>
      </c>
      <c r="N2" s="143">
        <v>248381000</v>
      </c>
      <c r="O2" s="143">
        <v>252028864.4</v>
      </c>
      <c r="P2" s="143">
        <v>2000</v>
      </c>
      <c r="Q2" s="143">
        <v>34728587607.6</v>
      </c>
      <c r="R2" s="143">
        <v>25811869226.4</v>
      </c>
      <c r="S2" s="143">
        <v>8916719381.199999</v>
      </c>
      <c r="T2" s="143">
        <v>1673409133.2</v>
      </c>
      <c r="U2" s="143">
        <v>51234661.6</v>
      </c>
      <c r="V2" s="143">
        <v>1622176471.6</v>
      </c>
      <c r="W2" s="143">
        <v>0</v>
      </c>
      <c r="X2" s="143">
        <v>9487736487.6</v>
      </c>
      <c r="Y2" s="143">
        <v>769547078839.6002</v>
      </c>
      <c r="Z2" s="143">
        <v>7534246000</v>
      </c>
      <c r="AA2" s="143">
        <v>773110000</v>
      </c>
      <c r="AB2" s="143">
        <v>6761137000</v>
      </c>
      <c r="AC2" s="143">
        <v>744727127410.3999</v>
      </c>
      <c r="AD2" s="143">
        <v>4229245495.2000003</v>
      </c>
      <c r="AE2" s="143">
        <v>107418000</v>
      </c>
      <c r="AF2" s="143">
        <v>4121827495.2000003</v>
      </c>
      <c r="AG2" s="143">
        <v>13056488821.200003</v>
      </c>
    </row>
    <row r="5" spans="1:2" ht="15.75" thickBot="1">
      <c r="A5" s="134" t="s">
        <v>797</v>
      </c>
      <c r="B5" s="134">
        <f>C2/1000</f>
        <v>769547079.8396002</v>
      </c>
    </row>
    <row r="6" spans="1:9" ht="15.75" thickBot="1">
      <c r="A6" s="134" t="s">
        <v>798</v>
      </c>
      <c r="B6" s="134">
        <f>D2/1000</f>
        <v>18705625.860800005</v>
      </c>
      <c r="E6" s="148" t="s">
        <v>849</v>
      </c>
      <c r="F6" s="149"/>
      <c r="G6" s="149"/>
      <c r="H6" s="149"/>
      <c r="I6" s="150"/>
    </row>
    <row r="7" spans="1:2" ht="15">
      <c r="A7" s="134" t="s">
        <v>799</v>
      </c>
      <c r="B7" s="134">
        <f>E2/1000</f>
        <v>16185499.980800003</v>
      </c>
    </row>
    <row r="8" spans="1:2" ht="15">
      <c r="A8" s="134" t="s">
        <v>800</v>
      </c>
      <c r="B8" s="134">
        <f>F2/1000</f>
        <v>2520120.88</v>
      </c>
    </row>
    <row r="9" spans="1:2" ht="15">
      <c r="A9" s="134" t="s">
        <v>801</v>
      </c>
      <c r="B9" s="134">
        <f>G2/1000</f>
        <v>404226764.98359996</v>
      </c>
    </row>
    <row r="10" spans="1:2" ht="15">
      <c r="A10" s="134" t="s">
        <v>802</v>
      </c>
      <c r="B10" s="134">
        <f>H2/1000</f>
        <v>202481910.0824</v>
      </c>
    </row>
    <row r="11" spans="1:2" ht="15">
      <c r="A11" s="134" t="s">
        <v>803</v>
      </c>
      <c r="B11" s="134">
        <f>I2/1000</f>
        <v>194167075.61159998</v>
      </c>
    </row>
    <row r="12" spans="1:2" ht="15">
      <c r="A12" s="134" t="s">
        <v>804</v>
      </c>
      <c r="B12" s="134">
        <f>J2/1000</f>
        <v>7577762.4024</v>
      </c>
    </row>
    <row r="13" spans="1:2" ht="15">
      <c r="A13" s="134" t="s">
        <v>805</v>
      </c>
      <c r="B13" s="134">
        <f>K2/1000</f>
        <v>300724940.7668</v>
      </c>
    </row>
    <row r="14" spans="1:2" ht="15">
      <c r="A14" s="134" t="s">
        <v>806</v>
      </c>
      <c r="B14" s="134">
        <f>L2/1000</f>
        <v>34556602.9304</v>
      </c>
    </row>
    <row r="15" spans="1:2" ht="15">
      <c r="A15" s="134" t="s">
        <v>807</v>
      </c>
      <c r="B15" s="134">
        <f>M2/1000</f>
        <v>265667923.08479998</v>
      </c>
    </row>
    <row r="16" spans="1:2" ht="15">
      <c r="A16" s="134" t="s">
        <v>808</v>
      </c>
      <c r="B16" s="134">
        <f>N2/1000</f>
        <v>248381</v>
      </c>
    </row>
    <row r="17" spans="1:2" ht="15">
      <c r="A17" s="134" t="s">
        <v>809</v>
      </c>
      <c r="B17" s="134">
        <f>O2/1000</f>
        <v>252028.86440000002</v>
      </c>
    </row>
    <row r="18" spans="1:2" ht="15">
      <c r="A18" s="134" t="s">
        <v>810</v>
      </c>
      <c r="B18" s="134">
        <f>P2/1000</f>
        <v>2</v>
      </c>
    </row>
    <row r="19" spans="1:2" ht="15">
      <c r="A19" s="134" t="s">
        <v>811</v>
      </c>
      <c r="B19" s="134">
        <f>Q2/1000</f>
        <v>34728587.607599996</v>
      </c>
    </row>
    <row r="20" spans="1:2" ht="15">
      <c r="A20" s="134" t="s">
        <v>812</v>
      </c>
      <c r="B20" s="134">
        <f>R2/1000</f>
        <v>25811869.226400003</v>
      </c>
    </row>
    <row r="21" spans="1:2" ht="15">
      <c r="A21" s="134" t="s">
        <v>813</v>
      </c>
      <c r="B21" s="134">
        <f>S2/1000</f>
        <v>8916719.381199999</v>
      </c>
    </row>
    <row r="22" spans="1:2" ht="15">
      <c r="A22" s="134" t="s">
        <v>814</v>
      </c>
      <c r="B22" s="134">
        <f>T2/1000</f>
        <v>1673409.1332</v>
      </c>
    </row>
    <row r="23" spans="1:2" ht="15">
      <c r="A23" s="134" t="s">
        <v>815</v>
      </c>
      <c r="B23" s="134">
        <f>U2/1000</f>
        <v>51234.6616</v>
      </c>
    </row>
    <row r="24" spans="1:2" ht="15">
      <c r="A24" s="134" t="s">
        <v>816</v>
      </c>
      <c r="B24" s="134">
        <f>V2/1000</f>
        <v>1622176.4715999998</v>
      </c>
    </row>
    <row r="25" spans="1:2" ht="15">
      <c r="A25" s="134" t="s">
        <v>817</v>
      </c>
      <c r="B25" s="134">
        <f>W2/1000</f>
        <v>0</v>
      </c>
    </row>
    <row r="26" spans="1:2" ht="15">
      <c r="A26" s="134" t="s">
        <v>818</v>
      </c>
      <c r="B26" s="134">
        <f>X2/1000</f>
        <v>9487736.4876</v>
      </c>
    </row>
    <row r="27" spans="1:2" ht="15">
      <c r="A27" s="134" t="s">
        <v>819</v>
      </c>
      <c r="B27" s="134">
        <f>Y2/1000</f>
        <v>769547078.8396002</v>
      </c>
    </row>
    <row r="28" spans="1:2" ht="15">
      <c r="A28" s="134" t="s">
        <v>820</v>
      </c>
      <c r="B28" s="134">
        <f>Z2/1000</f>
        <v>7534246</v>
      </c>
    </row>
    <row r="29" spans="1:2" ht="15">
      <c r="A29" s="134" t="s">
        <v>821</v>
      </c>
      <c r="B29" s="134">
        <f>AA2/1000</f>
        <v>773110</v>
      </c>
    </row>
    <row r="30" spans="1:2" ht="15">
      <c r="A30" s="134" t="s">
        <v>822</v>
      </c>
      <c r="B30" s="134">
        <f>AB2/1000</f>
        <v>6761137</v>
      </c>
    </row>
    <row r="31" spans="1:2" ht="15">
      <c r="A31" s="134" t="s">
        <v>823</v>
      </c>
      <c r="B31" s="134">
        <f>AC2/1000</f>
        <v>744727127.4103999</v>
      </c>
    </row>
    <row r="32" spans="1:2" ht="15">
      <c r="A32" s="134" t="s">
        <v>824</v>
      </c>
      <c r="B32" s="134">
        <f>AD2/1000</f>
        <v>4229245.495200001</v>
      </c>
    </row>
    <row r="33" spans="1:2" ht="15">
      <c r="A33" s="134" t="s">
        <v>825</v>
      </c>
      <c r="B33" s="134">
        <f>AE2/1000</f>
        <v>107418</v>
      </c>
    </row>
    <row r="34" spans="1:2" ht="15">
      <c r="A34" s="134" t="s">
        <v>826</v>
      </c>
      <c r="B34" s="134">
        <f>AF2/1000</f>
        <v>4121827.4952000002</v>
      </c>
    </row>
    <row r="35" spans="1:2" ht="15">
      <c r="A35" s="134" t="s">
        <v>827</v>
      </c>
      <c r="B35" s="134">
        <f>AG2/1000</f>
        <v>13056488.821200002</v>
      </c>
    </row>
  </sheetData>
  <sheetProtection/>
  <mergeCells count="1">
    <mergeCell ref="E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Investeringsforeninger: Statistisk materiale</dc:title>
  <dc:subject/>
  <dc:creator>Finanstilsynet</dc:creator>
  <cp:keywords/>
  <dc:description/>
  <cp:lastModifiedBy>Christian Overgård (FT)</cp:lastModifiedBy>
  <cp:lastPrinted>2015-05-28T11:23:23Z</cp:lastPrinted>
  <dcterms:created xsi:type="dcterms:W3CDTF">2011-01-25T11:41:09Z</dcterms:created>
  <dcterms:modified xsi:type="dcterms:W3CDTF">2015-07-08T08:56:07Z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