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7305" activeTab="0"/>
  </bookViews>
  <sheets>
    <sheet name="FR 01" sheetId="1" r:id="rId1"/>
    <sheet name="FR 02" sheetId="2" r:id="rId2"/>
    <sheet name="FR 03" sheetId="3" r:id="rId3"/>
    <sheet name="FR 04" sheetId="4" r:id="rId4"/>
  </sheets>
  <definedNames/>
  <calcPr fullCalcOnLoad="1"/>
</workbook>
</file>

<file path=xl/sharedStrings.xml><?xml version="1.0" encoding="utf-8"?>
<sst xmlns="http://schemas.openxmlformats.org/spreadsheetml/2006/main" count="135" uniqueCount="97">
  <si>
    <t>Basisoplysninger</t>
  </si>
  <si>
    <t>FR 02</t>
  </si>
  <si>
    <t>1.000 kr.</t>
  </si>
  <si>
    <t>1.</t>
  </si>
  <si>
    <t>2.</t>
  </si>
  <si>
    <t>Solvenskrav før scenarie</t>
  </si>
  <si>
    <t>3.</t>
  </si>
  <si>
    <t>Basiskapital før scenarie</t>
  </si>
  <si>
    <t>4.</t>
  </si>
  <si>
    <t>5.</t>
  </si>
  <si>
    <t xml:space="preserve">Rødt </t>
  </si>
  <si>
    <t>Gult</t>
  </si>
  <si>
    <t>6.</t>
  </si>
  <si>
    <t>7.</t>
  </si>
  <si>
    <t>Renterisiko - pensionshensættelser</t>
  </si>
  <si>
    <t>8.</t>
  </si>
  <si>
    <t>9.</t>
  </si>
  <si>
    <t>10.</t>
  </si>
  <si>
    <t>11.</t>
  </si>
  <si>
    <t>12.</t>
  </si>
  <si>
    <t>13.</t>
  </si>
  <si>
    <t>14.</t>
  </si>
  <si>
    <t>15.</t>
  </si>
  <si>
    <t>Finansielle instrumenter</t>
  </si>
  <si>
    <t>FR 03</t>
  </si>
  <si>
    <t>Renterisiko</t>
  </si>
  <si>
    <t>Rødt</t>
  </si>
  <si>
    <t>Finansielle instrumenter - rente</t>
  </si>
  <si>
    <t>Finansielle instrumenter - aktier</t>
  </si>
  <si>
    <t>Total</t>
  </si>
  <si>
    <t>FR 04</t>
  </si>
  <si>
    <t>USD</t>
  </si>
  <si>
    <t>GBP</t>
  </si>
  <si>
    <t>SEK</t>
  </si>
  <si>
    <t>NOK</t>
  </si>
  <si>
    <t>CHF</t>
  </si>
  <si>
    <t>CAD</t>
  </si>
  <si>
    <t>JPY</t>
  </si>
  <si>
    <t>EUR</t>
  </si>
  <si>
    <t>VaR (99%)</t>
  </si>
  <si>
    <t>VaR (99,5%)</t>
  </si>
  <si>
    <t>Øvrig valuta</t>
  </si>
  <si>
    <t>Konklusion</t>
  </si>
  <si>
    <t>FR 01</t>
  </si>
  <si>
    <t xml:space="preserve">Gult </t>
  </si>
  <si>
    <t xml:space="preserve">Renterisiko - rentebærende fordringer </t>
  </si>
  <si>
    <t>Aktiekursrisiko</t>
  </si>
  <si>
    <t>Ejendomsrisiko</t>
  </si>
  <si>
    <t>Valutarisiko</t>
  </si>
  <si>
    <t>Skatteeffekt</t>
  </si>
  <si>
    <t>Samlet risiko på aktiverne</t>
  </si>
  <si>
    <t>Basiskapital efter scenarie</t>
  </si>
  <si>
    <t>Værste rentescenarie</t>
  </si>
  <si>
    <t>Risikojusteret solvensgrad</t>
  </si>
  <si>
    <t>Firmapensionskassen er i</t>
  </si>
  <si>
    <t>16.</t>
  </si>
  <si>
    <t>Råvarerisiko</t>
  </si>
  <si>
    <t>Finansielle instrumenter - råvarer</t>
  </si>
  <si>
    <t>Basisoplysninger og konklusion (1.000 kr.)</t>
  </si>
  <si>
    <t>Balancen før scenarie</t>
  </si>
  <si>
    <t>Øvrige reserver der kan anvendes til dækning af tab</t>
  </si>
  <si>
    <t>Landespændsrisiko - danske statsobligationer</t>
  </si>
  <si>
    <t>Landespændsrisiko - pensionshensættelser</t>
  </si>
  <si>
    <t>17.</t>
  </si>
  <si>
    <t>18.</t>
  </si>
  <si>
    <t>19.</t>
  </si>
  <si>
    <t xml:space="preserve">Solvenskrav efter scenarie - </t>
  </si>
  <si>
    <t xml:space="preserve">3 pct. af pensionshensættelserne efter scenarie + </t>
  </si>
  <si>
    <t>Overdækning =</t>
  </si>
  <si>
    <t>20.</t>
  </si>
  <si>
    <t>21.</t>
  </si>
  <si>
    <t>22.</t>
  </si>
  <si>
    <t>Renterisiko (1.000 kr.)</t>
  </si>
  <si>
    <t>Rentebærende fordringer</t>
  </si>
  <si>
    <t>Danske statsobligationer</t>
  </si>
  <si>
    <t>Markedsværdi</t>
  </si>
  <si>
    <t>Aktier</t>
  </si>
  <si>
    <t>Ejendomme</t>
  </si>
  <si>
    <t>Råvareindekserede obligationer</t>
  </si>
  <si>
    <t>Netto valuttabeholdning</t>
  </si>
  <si>
    <t>Pensionshensættelser</t>
  </si>
  <si>
    <t>Renterisiko-rentebærende fordringer (rentefald)</t>
  </si>
  <si>
    <t>Renterisiko-rentebærende fordringer (rentestigning)</t>
  </si>
  <si>
    <t>Landespændsrisiko-danske statsobligationer (rentefald)</t>
  </si>
  <si>
    <t>Landespændsrisiko-danske statsobligationer (rentestigning)</t>
  </si>
  <si>
    <t>Renterisiko-pensionshensættelser (rentefald)</t>
  </si>
  <si>
    <t>Renterisiko-pensionshensættelser (rentestigning)</t>
  </si>
  <si>
    <t>Landespændsrisiko-pensionshensættelser (rentefald)</t>
  </si>
  <si>
    <t>Landespændsrisiko-pensionshensættelser (rentestigning)</t>
  </si>
  <si>
    <t>Finansielle instrumenter (1.000 kr.)</t>
  </si>
  <si>
    <t>Valutakursrisiko (1.000 kr.)</t>
  </si>
  <si>
    <t>Valuta - Nettobeholdning</t>
  </si>
  <si>
    <t>Rødt Rentefald</t>
  </si>
  <si>
    <t>Rødt Rentestigning</t>
  </si>
  <si>
    <t>Gult Rentefald</t>
  </si>
  <si>
    <t>Gult Rentestigning</t>
  </si>
  <si>
    <t>Øvrige investeringsaktiver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</si>
</sst>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[$-406]d\.\ mmmm\ yyyy"/>
    <numFmt numFmtId="174" formatCode="#,##0.0"/>
    <numFmt numFmtId="175" formatCode="#,##0.000"/>
    <numFmt numFmtId="176" formatCode="#,##0.0000"/>
  </numFmts>
  <fonts count="44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/>
      <right style="medium"/>
      <top style="medium"/>
      <bottom style="hair"/>
    </border>
    <border>
      <left style="hair"/>
      <right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" fillId="22" borderId="0" applyNumberFormat="0" applyBorder="0">
      <alignment/>
      <protection/>
    </xf>
    <xf numFmtId="3" fontId="3" fillId="23" borderId="3">
      <alignment wrapText="1"/>
      <protection locked="0"/>
    </xf>
    <xf numFmtId="3" fontId="3" fillId="23" borderId="3">
      <alignment wrapText="1"/>
      <protection locked="0"/>
    </xf>
    <xf numFmtId="0" fontId="8" fillId="24" borderId="4">
      <alignment horizontal="center" vertical="center"/>
      <protection/>
    </xf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5" applyNumberFormat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21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5" borderId="3" applyNumberFormat="0">
      <alignment vertical="top" wrapText="1"/>
      <protection/>
    </xf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6" borderId="0" applyNumberFormat="0" applyBorder="0" applyAlignment="0" applyProtection="0"/>
    <xf numFmtId="170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 quotePrefix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/>
    </xf>
    <xf numFmtId="1" fontId="0" fillId="0" borderId="0" xfId="0" applyNumberForma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59" applyNumberFormat="1" applyFont="1" applyBorder="1" applyAlignment="1" applyProtection="1">
      <alignment horizontal="center"/>
      <protection locked="0"/>
    </xf>
    <xf numFmtId="0" fontId="0" fillId="0" borderId="18" xfId="60" applyNumberFormat="1" applyFill="1" applyBorder="1" applyAlignment="1">
      <alignment vertical="top"/>
      <protection/>
    </xf>
    <xf numFmtId="0" fontId="8" fillId="0" borderId="4" xfId="42" applyFill="1" applyBorder="1" applyAlignment="1" quotePrefix="1">
      <alignment horizontal="center" vertical="center"/>
      <protection/>
    </xf>
    <xf numFmtId="3" fontId="3" fillId="0" borderId="3" xfId="41" applyFill="1" applyBorder="1" applyAlignment="1" applyProtection="1">
      <alignment/>
      <protection locked="0"/>
    </xf>
    <xf numFmtId="0" fontId="8" fillId="0" borderId="0" xfId="42" applyFill="1" applyBorder="1" applyAlignment="1" quotePrefix="1">
      <alignment horizontal="center" vertical="center"/>
      <protection/>
    </xf>
    <xf numFmtId="0" fontId="0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8" fillId="0" borderId="21" xfId="42" applyFill="1" applyBorder="1" applyAlignment="1" quotePrefix="1">
      <alignment horizontal="center" vertical="center"/>
      <protection/>
    </xf>
    <xf numFmtId="3" fontId="3" fillId="0" borderId="22" xfId="41" applyFill="1" applyBorder="1" applyAlignment="1" applyProtection="1">
      <alignment/>
      <protection locked="0"/>
    </xf>
    <xf numFmtId="3" fontId="3" fillId="0" borderId="23" xfId="41" applyFill="1" applyBorder="1" applyAlignment="1" applyProtection="1">
      <alignment/>
      <protection locked="0"/>
    </xf>
    <xf numFmtId="3" fontId="3" fillId="0" borderId="24" xfId="41" applyFill="1" applyBorder="1" applyAlignment="1" applyProtection="1">
      <alignment/>
      <protection locked="0"/>
    </xf>
    <xf numFmtId="0" fontId="8" fillId="0" borderId="13" xfId="42" applyFill="1" applyBorder="1" applyAlignment="1" quotePrefix="1">
      <alignment horizontal="center" vertical="center"/>
      <protection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8" fillId="0" borderId="27" xfId="42" applyFill="1" applyBorder="1" applyAlignment="1" quotePrefix="1">
      <alignment horizontal="center" vertical="center"/>
      <protection/>
    </xf>
    <xf numFmtId="4" fontId="0" fillId="23" borderId="25" xfId="0" applyNumberFormat="1" applyFont="1" applyFill="1" applyBorder="1" applyAlignment="1">
      <alignment/>
    </xf>
    <xf numFmtId="0" fontId="0" fillId="23" borderId="25" xfId="0" applyFont="1" applyFill="1" applyBorder="1" applyAlignment="1" applyProtection="1">
      <alignment horizontal="center"/>
      <protection/>
    </xf>
    <xf numFmtId="3" fontId="0" fillId="23" borderId="25" xfId="0" applyNumberFormat="1" applyFont="1" applyFill="1" applyBorder="1" applyAlignment="1">
      <alignment/>
    </xf>
    <xf numFmtId="3" fontId="0" fillId="23" borderId="28" xfId="0" applyNumberFormat="1" applyFont="1" applyFill="1" applyBorder="1" applyAlignment="1">
      <alignment/>
    </xf>
    <xf numFmtId="3" fontId="0" fillId="23" borderId="29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3" fontId="0" fillId="23" borderId="23" xfId="0" applyNumberFormat="1" applyFont="1" applyFill="1" applyBorder="1" applyAlignment="1">
      <alignment/>
    </xf>
    <xf numFmtId="3" fontId="0" fillId="23" borderId="31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32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33" xfId="42" applyFill="1" applyBorder="1" applyAlignment="1" quotePrefix="1">
      <alignment horizontal="center" vertical="center"/>
      <protection/>
    </xf>
    <xf numFmtId="3" fontId="3" fillId="0" borderId="31" xfId="41" applyFill="1" applyBorder="1" applyAlignment="1" applyProtection="1">
      <alignment/>
      <protection locked="0"/>
    </xf>
    <xf numFmtId="3" fontId="3" fillId="0" borderId="28" xfId="41" applyFill="1" applyBorder="1" applyAlignment="1" applyProtection="1">
      <alignment/>
      <protection locked="0"/>
    </xf>
    <xf numFmtId="3" fontId="3" fillId="0" borderId="34" xfId="41" applyFill="1" applyBorder="1" applyAlignment="1" applyProtection="1">
      <alignment/>
      <protection locked="0"/>
    </xf>
    <xf numFmtId="3" fontId="3" fillId="0" borderId="35" xfId="41" applyFill="1" applyBorder="1" applyAlignment="1" applyProtection="1">
      <alignment/>
      <protection locked="0"/>
    </xf>
    <xf numFmtId="3" fontId="3" fillId="0" borderId="36" xfId="41" applyFill="1" applyBorder="1" applyAlignment="1" applyProtection="1">
      <alignment/>
      <protection locked="0"/>
    </xf>
    <xf numFmtId="3" fontId="3" fillId="0" borderId="29" xfId="41" applyFill="1" applyBorder="1" applyAlignment="1" applyProtection="1">
      <alignment/>
      <protection locked="0"/>
    </xf>
    <xf numFmtId="0" fontId="0" fillId="0" borderId="22" xfId="60" applyFill="1" applyBorder="1" applyAlignment="1">
      <alignment vertical="top"/>
      <protection/>
    </xf>
    <xf numFmtId="0" fontId="0" fillId="0" borderId="3" xfId="60" applyFill="1" applyBorder="1" applyAlignment="1">
      <alignment vertical="top"/>
      <protection/>
    </xf>
    <xf numFmtId="0" fontId="0" fillId="0" borderId="24" xfId="60" applyFill="1" applyBorder="1" applyAlignment="1">
      <alignment vertical="top"/>
      <protection/>
    </xf>
    <xf numFmtId="0" fontId="0" fillId="0" borderId="36" xfId="60" applyFill="1" applyBorder="1" applyAlignment="1">
      <alignment vertical="top"/>
      <protection/>
    </xf>
    <xf numFmtId="3" fontId="0" fillId="0" borderId="16" xfId="59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3" fontId="0" fillId="0" borderId="0" xfId="59" applyNumberFormat="1" applyFont="1" applyBorder="1" applyAlignment="1">
      <alignment horizontal="center"/>
    </xf>
    <xf numFmtId="0" fontId="0" fillId="0" borderId="25" xfId="0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5" xfId="59" applyNumberFormat="1" applyFont="1" applyBorder="1" applyAlignment="1" applyProtection="1">
      <alignment horizontal="center"/>
      <protection locked="0"/>
    </xf>
    <xf numFmtId="0" fontId="0" fillId="0" borderId="37" xfId="0" applyBorder="1" applyAlignment="1">
      <alignment/>
    </xf>
    <xf numFmtId="3" fontId="4" fillId="0" borderId="0" xfId="0" applyNumberFormat="1" applyFont="1" applyBorder="1" applyAlignment="1" applyProtection="1">
      <alignment horizontal="center"/>
      <protection locked="0"/>
    </xf>
    <xf numFmtId="3" fontId="4" fillId="0" borderId="16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34" xfId="60" applyFill="1" applyBorder="1" applyAlignment="1">
      <alignment vertical="top"/>
      <protection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3" fontId="0" fillId="0" borderId="39" xfId="59" applyNumberFormat="1" applyFont="1" applyBorder="1" applyAlignment="1" applyProtection="1">
      <alignment horizontal="center"/>
      <protection locked="0"/>
    </xf>
    <xf numFmtId="3" fontId="0" fillId="0" borderId="20" xfId="59" applyNumberFormat="1" applyFont="1" applyBorder="1" applyAlignment="1" applyProtection="1">
      <alignment horizontal="center"/>
      <protection locked="0"/>
    </xf>
    <xf numFmtId="3" fontId="0" fillId="0" borderId="17" xfId="59" applyNumberFormat="1" applyFont="1" applyBorder="1" applyAlignment="1" applyProtection="1">
      <alignment horizontal="center"/>
      <protection locked="0"/>
    </xf>
    <xf numFmtId="0" fontId="0" fillId="0" borderId="37" xfId="0" applyFont="1" applyBorder="1" applyAlignment="1">
      <alignment/>
    </xf>
    <xf numFmtId="0" fontId="8" fillId="0" borderId="21" xfId="42" applyFont="1" applyFill="1" applyBorder="1" applyAlignment="1" quotePrefix="1">
      <alignment horizontal="center" vertical="center"/>
      <protection/>
    </xf>
    <xf numFmtId="0" fontId="8" fillId="0" borderId="4" xfId="42" applyFont="1" applyFill="1" applyBorder="1" applyAlignment="1" quotePrefix="1">
      <alignment horizontal="center" vertical="center"/>
      <protection/>
    </xf>
    <xf numFmtId="0" fontId="8" fillId="0" borderId="33" xfId="42" applyFont="1" applyFill="1" applyBorder="1" applyAlignment="1" quotePrefix="1">
      <alignment horizontal="center" vertical="center"/>
      <protection/>
    </xf>
    <xf numFmtId="0" fontId="7" fillId="0" borderId="2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" fontId="0" fillId="0" borderId="28" xfId="15" applyNumberFormat="1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" fontId="0" fillId="0" borderId="24" xfId="15" applyNumberFormat="1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16" fontId="0" fillId="0" borderId="24" xfId="0" applyNumberFormat="1" applyFont="1" applyBorder="1" applyAlignment="1" applyProtection="1">
      <alignment/>
      <protection locked="0"/>
    </xf>
    <xf numFmtId="0" fontId="4" fillId="0" borderId="39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1" fontId="0" fillId="0" borderId="24" xfId="15" applyNumberFormat="1" applyFont="1" applyBorder="1" applyAlignment="1" applyProtection="1">
      <alignment/>
      <protection locked="0"/>
    </xf>
    <xf numFmtId="1" fontId="0" fillId="0" borderId="28" xfId="15" applyNumberFormat="1" applyFont="1" applyBorder="1" applyAlignment="1" applyProtection="1">
      <alignment/>
      <protection locked="0"/>
    </xf>
    <xf numFmtId="1" fontId="0" fillId="23" borderId="17" xfId="15" applyNumberFormat="1" applyFont="1" applyFill="1" applyBorder="1" applyAlignment="1" applyProtection="1">
      <alignment/>
      <protection/>
    </xf>
    <xf numFmtId="1" fontId="0" fillId="23" borderId="39" xfId="15" applyNumberFormat="1" applyFont="1" applyFill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7" fillId="0" borderId="4" xfId="15" applyNumberFormat="1" applyFont="1" applyBorder="1" applyAlignment="1" applyProtection="1">
      <alignment horizontal="center"/>
      <protection locked="0"/>
    </xf>
    <xf numFmtId="1" fontId="7" fillId="23" borderId="30" xfId="15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10" fontId="7" fillId="0" borderId="0" xfId="0" applyNumberFormat="1" applyFont="1" applyBorder="1" applyAlignment="1" applyProtection="1">
      <alignment horizontal="center"/>
      <protection locked="0"/>
    </xf>
    <xf numFmtId="3" fontId="4" fillId="0" borderId="28" xfId="0" applyNumberFormat="1" applyFont="1" applyBorder="1" applyAlignment="1">
      <alignment/>
    </xf>
    <xf numFmtId="0" fontId="4" fillId="0" borderId="24" xfId="0" applyFont="1" applyBorder="1" applyAlignment="1">
      <alignment/>
    </xf>
    <xf numFmtId="3" fontId="0" fillId="0" borderId="28" xfId="15" applyNumberFormat="1" applyFont="1" applyBorder="1" applyAlignment="1" applyProtection="1">
      <alignment/>
      <protection locked="0"/>
    </xf>
    <xf numFmtId="3" fontId="0" fillId="23" borderId="28" xfId="0" applyNumberFormat="1" applyFont="1" applyFill="1" applyBorder="1" applyAlignment="1" applyProtection="1">
      <alignment/>
      <protection/>
    </xf>
    <xf numFmtId="3" fontId="0" fillId="0" borderId="28" xfId="0" applyNumberFormat="1" applyFont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23" borderId="17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3" fontId="0" fillId="0" borderId="31" xfId="15" applyNumberFormat="1" applyFont="1" applyBorder="1" applyAlignment="1" applyProtection="1">
      <alignment/>
      <protection locked="0"/>
    </xf>
    <xf numFmtId="0" fontId="0" fillId="23" borderId="29" xfId="0" applyFont="1" applyFill="1" applyBorder="1" applyAlignment="1" applyProtection="1">
      <alignment horizontal="center"/>
      <protection/>
    </xf>
    <xf numFmtId="0" fontId="4" fillId="23" borderId="39" xfId="0" applyFont="1" applyFill="1" applyBorder="1" applyAlignment="1">
      <alignment horizontal="center"/>
    </xf>
    <xf numFmtId="0" fontId="3" fillId="0" borderId="22" xfId="42" applyNumberFormat="1" applyFont="1" applyFill="1" applyBorder="1" applyAlignment="1" quotePrefix="1">
      <alignment horizontal="left" vertical="center"/>
      <protection/>
    </xf>
  </cellXfs>
  <cellStyles count="52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DataTal" xfId="41"/>
    <cellStyle name="FeltID" xfId="42"/>
    <cellStyle name="Forklarende tekst" xfId="43"/>
    <cellStyle name="God" xfId="44"/>
    <cellStyle name="Input" xfId="45"/>
    <cellStyle name="Kontroller celle" xfId="46"/>
    <cellStyle name="Markeringsfarve1" xfId="47"/>
    <cellStyle name="Markeringsfarve2" xfId="48"/>
    <cellStyle name="Markeringsfarve3" xfId="49"/>
    <cellStyle name="Markeringsfarve4" xfId="50"/>
    <cellStyle name="Markeringsfarve5" xfId="51"/>
    <cellStyle name="Markeringsfarve6" xfId="52"/>
    <cellStyle name="Neutral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RaekkeNiv1" xfId="60"/>
    <cellStyle name="Sammenkædet celle" xfId="61"/>
    <cellStyle name="Titel" xfId="62"/>
    <cellStyle name="Total" xfId="63"/>
    <cellStyle name="Ugyldig" xfId="64"/>
    <cellStyle name="Currenc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6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3.140625" style="0" customWidth="1"/>
    <col min="2" max="2" width="43.00390625" style="10" customWidth="1"/>
    <col min="3" max="3" width="4.00390625" style="10" customWidth="1"/>
    <col min="4" max="4" width="19.00390625" style="10" customWidth="1"/>
    <col min="5" max="5" width="4.00390625" style="10" customWidth="1"/>
    <col min="6" max="6" width="20.421875" style="10" customWidth="1"/>
    <col min="7" max="7" width="2.57421875" style="0" customWidth="1"/>
    <col min="8" max="8" width="14.28125" style="0" customWidth="1"/>
    <col min="9" max="9" width="2.57421875" style="0" customWidth="1"/>
    <col min="10" max="10" width="14.140625" style="0" customWidth="1"/>
    <col min="11" max="11" width="2.7109375" style="0" customWidth="1"/>
    <col min="12" max="12" width="10.7109375" style="0" customWidth="1"/>
    <col min="13" max="13" width="2.28125" style="0" customWidth="1"/>
    <col min="14" max="14" width="10.7109375" style="0" customWidth="1"/>
    <col min="15" max="15" width="2.28125" style="0" customWidth="1"/>
    <col min="16" max="16" width="14.57421875" style="0" customWidth="1"/>
    <col min="17" max="17" width="2.57421875" style="0" customWidth="1"/>
    <col min="18" max="18" width="14.57421875" style="0" customWidth="1"/>
    <col min="19" max="19" width="2.57421875" style="0" customWidth="1"/>
    <col min="20" max="20" width="14.57421875" style="0" customWidth="1"/>
    <col min="21" max="21" width="2.57421875" style="0" customWidth="1"/>
    <col min="22" max="22" width="14.57421875" style="0" customWidth="1"/>
    <col min="23" max="23" width="2.57421875" style="0" customWidth="1"/>
    <col min="24" max="24" width="14.57421875" style="0" customWidth="1"/>
    <col min="25" max="25" width="2.57421875" style="0" customWidth="1"/>
    <col min="26" max="26" width="14.57421875" style="0" customWidth="1"/>
    <col min="27" max="27" width="2.57421875" style="0" customWidth="1"/>
  </cols>
  <sheetData>
    <row r="1" spans="1:10" ht="15.75">
      <c r="A1" s="1"/>
      <c r="B1" s="2" t="s">
        <v>58</v>
      </c>
      <c r="C1" s="3"/>
      <c r="D1" s="3"/>
      <c r="E1" s="3"/>
      <c r="F1" s="4" t="s">
        <v>43</v>
      </c>
      <c r="H1" s="20"/>
      <c r="I1" s="20"/>
      <c r="J1" s="20"/>
    </row>
    <row r="2" spans="1:10" ht="14.25" customHeight="1">
      <c r="A2" s="5"/>
      <c r="B2" s="8"/>
      <c r="C2" s="6"/>
      <c r="D2" s="6"/>
      <c r="E2" s="6"/>
      <c r="F2" s="7"/>
      <c r="G2" s="20"/>
      <c r="H2" s="20"/>
      <c r="I2" s="20"/>
      <c r="J2" s="20"/>
    </row>
    <row r="3" spans="1:10" ht="14.25" customHeight="1" thickBot="1">
      <c r="A3" s="5"/>
      <c r="B3" s="8" t="s">
        <v>0</v>
      </c>
      <c r="C3" s="6"/>
      <c r="D3" s="6"/>
      <c r="E3" s="6"/>
      <c r="F3" s="7"/>
      <c r="H3" s="20"/>
      <c r="I3" s="20"/>
      <c r="J3" s="20"/>
    </row>
    <row r="4" spans="1:10" ht="14.25" customHeight="1">
      <c r="A4" s="33" t="s">
        <v>3</v>
      </c>
      <c r="B4" s="145" t="s">
        <v>59</v>
      </c>
      <c r="C4" s="41">
        <v>1</v>
      </c>
      <c r="D4" s="43"/>
      <c r="E4" s="45"/>
      <c r="F4" s="37"/>
      <c r="H4" s="20"/>
      <c r="I4" s="20"/>
      <c r="J4" s="20"/>
    </row>
    <row r="5" spans="1:10" ht="14.25" customHeight="1">
      <c r="A5" s="48" t="s">
        <v>4</v>
      </c>
      <c r="B5" s="35" t="s">
        <v>5</v>
      </c>
      <c r="C5" s="34">
        <v>2</v>
      </c>
      <c r="D5" s="44"/>
      <c r="E5" s="36"/>
      <c r="F5" s="7"/>
      <c r="H5" s="20"/>
      <c r="I5" s="20"/>
      <c r="J5" s="20"/>
    </row>
    <row r="6" spans="1:10" ht="14.25" customHeight="1">
      <c r="A6" s="48" t="s">
        <v>6</v>
      </c>
      <c r="B6" s="35" t="s">
        <v>7</v>
      </c>
      <c r="C6" s="34">
        <v>3</v>
      </c>
      <c r="D6" s="44"/>
      <c r="E6" s="36"/>
      <c r="F6" s="7"/>
      <c r="H6" s="20"/>
      <c r="I6" s="20"/>
      <c r="J6" s="20"/>
    </row>
    <row r="7" spans="1:10" ht="14.25" customHeight="1">
      <c r="A7" s="48" t="s">
        <v>8</v>
      </c>
      <c r="B7" s="35" t="s">
        <v>60</v>
      </c>
      <c r="C7" s="34">
        <v>4</v>
      </c>
      <c r="D7" s="44"/>
      <c r="E7" s="36"/>
      <c r="F7" s="7"/>
      <c r="H7" s="20"/>
      <c r="I7" s="20"/>
      <c r="J7" s="20"/>
    </row>
    <row r="8" spans="1:10" ht="14.25" customHeight="1" thickBot="1">
      <c r="A8" s="5"/>
      <c r="B8" s="8" t="s">
        <v>42</v>
      </c>
      <c r="C8" s="6"/>
      <c r="D8" s="9" t="s">
        <v>10</v>
      </c>
      <c r="E8" s="6"/>
      <c r="F8" s="38" t="s">
        <v>44</v>
      </c>
      <c r="G8" s="25"/>
      <c r="H8" s="25"/>
      <c r="I8" s="20"/>
      <c r="J8" s="20"/>
    </row>
    <row r="9" spans="1:10" ht="14.25" customHeight="1">
      <c r="A9" s="56" t="s">
        <v>9</v>
      </c>
      <c r="B9" s="57" t="s">
        <v>45</v>
      </c>
      <c r="C9" s="41">
        <v>5</v>
      </c>
      <c r="D9" s="58">
        <f>IF(D24="stigning",'FR 02'!D13,'FR 02'!D12)</f>
        <v>0</v>
      </c>
      <c r="E9" s="41">
        <v>23</v>
      </c>
      <c r="F9" s="59">
        <f>IF(F24="stigning",'FR 02'!F13,'FR 02'!F12)</f>
        <v>0</v>
      </c>
      <c r="G9" s="20"/>
      <c r="H9" s="20"/>
      <c r="I9" s="20"/>
      <c r="J9" s="20"/>
    </row>
    <row r="10" spans="1:10" ht="14.25" customHeight="1">
      <c r="A10" s="48" t="s">
        <v>12</v>
      </c>
      <c r="B10" s="46" t="s">
        <v>61</v>
      </c>
      <c r="C10" s="34">
        <v>6</v>
      </c>
      <c r="D10" s="52">
        <f>IF(D24="stigning",'FR 02'!D15,'FR 02'!D14)</f>
        <v>0</v>
      </c>
      <c r="E10" s="62">
        <v>24</v>
      </c>
      <c r="F10" s="54">
        <f>IF(F24="stigning",'FR 02'!F15,'FR 02'!F14)</f>
        <v>0</v>
      </c>
      <c r="G10" s="20"/>
      <c r="H10" s="20"/>
      <c r="I10" s="20"/>
      <c r="J10" s="20"/>
    </row>
    <row r="11" spans="1:10" ht="14.25" customHeight="1">
      <c r="A11" s="48" t="s">
        <v>13</v>
      </c>
      <c r="B11" s="47" t="s">
        <v>46</v>
      </c>
      <c r="C11" s="34">
        <v>7</v>
      </c>
      <c r="D11" s="52">
        <f>'FR 02'!D5*0.12</f>
        <v>0</v>
      </c>
      <c r="E11" s="63">
        <v>25</v>
      </c>
      <c r="F11" s="54">
        <f>'FR 02'!D5*0.3</f>
        <v>0</v>
      </c>
      <c r="G11" s="20"/>
      <c r="H11" s="20"/>
      <c r="I11" s="20"/>
      <c r="J11" s="20"/>
    </row>
    <row r="12" spans="1:12" ht="14.25" customHeight="1">
      <c r="A12" s="48" t="s">
        <v>15</v>
      </c>
      <c r="B12" s="47" t="s">
        <v>47</v>
      </c>
      <c r="C12" s="34">
        <v>8</v>
      </c>
      <c r="D12" s="52">
        <f>'FR 02'!D6*0.08</f>
        <v>0</v>
      </c>
      <c r="E12" s="62">
        <v>26</v>
      </c>
      <c r="F12" s="53">
        <f>'FR 02'!D6*0.12</f>
        <v>0</v>
      </c>
      <c r="G12" s="20"/>
      <c r="I12" s="20"/>
      <c r="J12" s="20"/>
      <c r="L12" s="20"/>
    </row>
    <row r="13" spans="1:12" ht="14.25" customHeight="1">
      <c r="A13" s="48" t="s">
        <v>16</v>
      </c>
      <c r="B13" s="47" t="s">
        <v>56</v>
      </c>
      <c r="C13" s="34">
        <v>9</v>
      </c>
      <c r="D13" s="52">
        <f>+'FR 02'!D7*0.18</f>
        <v>0</v>
      </c>
      <c r="E13" s="63">
        <v>27</v>
      </c>
      <c r="F13" s="53">
        <f>+'FR 02'!D7*0.45</f>
        <v>0</v>
      </c>
      <c r="G13" s="20"/>
      <c r="I13" s="20"/>
      <c r="J13" s="20"/>
      <c r="L13" s="20"/>
    </row>
    <row r="14" spans="1:12" ht="14.25" customHeight="1">
      <c r="A14" s="48" t="s">
        <v>17</v>
      </c>
      <c r="B14" s="47" t="s">
        <v>23</v>
      </c>
      <c r="C14" s="34">
        <v>10</v>
      </c>
      <c r="D14" s="52">
        <f>IF(D24="stigning",'FR 03'!F9,'FR 03'!D9)</f>
        <v>0</v>
      </c>
      <c r="E14" s="62">
        <v>28</v>
      </c>
      <c r="F14" s="53">
        <f>IF(F24="stigning",'FR 03'!J9,'FR 03'!H9)</f>
        <v>0</v>
      </c>
      <c r="G14" s="20"/>
      <c r="I14" s="22"/>
      <c r="J14" s="20"/>
      <c r="L14" s="20"/>
    </row>
    <row r="15" spans="1:12" ht="14.25" customHeight="1">
      <c r="A15" s="48" t="s">
        <v>18</v>
      </c>
      <c r="B15" s="47" t="s">
        <v>48</v>
      </c>
      <c r="C15" s="34">
        <v>11</v>
      </c>
      <c r="D15" s="52">
        <f>'FR 04'!D19</f>
        <v>0</v>
      </c>
      <c r="E15" s="63">
        <v>29</v>
      </c>
      <c r="F15" s="53">
        <f>'FR 04'!D20</f>
        <v>0</v>
      </c>
      <c r="G15" s="20"/>
      <c r="I15" s="20"/>
      <c r="J15" s="20"/>
      <c r="L15" s="20"/>
    </row>
    <row r="16" spans="1:12" ht="14.25" customHeight="1">
      <c r="A16" s="48" t="s">
        <v>19</v>
      </c>
      <c r="B16" s="47" t="s">
        <v>49</v>
      </c>
      <c r="C16" s="34">
        <v>12</v>
      </c>
      <c r="D16" s="52">
        <f>-SUM(D9:D15)*0.153</f>
        <v>0</v>
      </c>
      <c r="E16" s="62">
        <v>30</v>
      </c>
      <c r="F16" s="53">
        <f>-SUM(F9:F15)*0.153</f>
        <v>0</v>
      </c>
      <c r="G16" s="20"/>
      <c r="I16" s="20"/>
      <c r="J16" s="20"/>
      <c r="L16" s="20"/>
    </row>
    <row r="17" spans="1:13" ht="14.25" customHeight="1">
      <c r="A17" s="48" t="s">
        <v>20</v>
      </c>
      <c r="B17" s="47" t="s">
        <v>50</v>
      </c>
      <c r="C17" s="34">
        <v>13</v>
      </c>
      <c r="D17" s="52">
        <f>SUM(D9:D16)</f>
        <v>0</v>
      </c>
      <c r="E17" s="63">
        <v>31</v>
      </c>
      <c r="F17" s="53">
        <f>SUM(F9:F16)</f>
        <v>0</v>
      </c>
      <c r="G17" s="20"/>
      <c r="H17" s="20"/>
      <c r="I17" s="20"/>
      <c r="M17" s="20"/>
    </row>
    <row r="18" spans="1:10" ht="14.25" customHeight="1">
      <c r="A18" s="48" t="s">
        <v>21</v>
      </c>
      <c r="B18" s="47" t="s">
        <v>14</v>
      </c>
      <c r="C18" s="34">
        <v>14</v>
      </c>
      <c r="D18" s="52">
        <f>IF(D24="stigning",'FR 02'!D17,'FR 02'!D16)</f>
        <v>0</v>
      </c>
      <c r="E18" s="62">
        <v>32</v>
      </c>
      <c r="F18" s="53">
        <f>IF(F24="stigning",'FR 02'!F17,'FR 02'!F16)</f>
        <v>0</v>
      </c>
      <c r="G18" s="20"/>
      <c r="H18" s="20"/>
      <c r="I18" s="20"/>
      <c r="J18" s="20"/>
    </row>
    <row r="19" spans="1:10" ht="14.25" customHeight="1">
      <c r="A19" s="48" t="s">
        <v>22</v>
      </c>
      <c r="B19" s="47" t="s">
        <v>62</v>
      </c>
      <c r="C19" s="34">
        <v>15</v>
      </c>
      <c r="D19" s="52">
        <f>IF(D24="stigning",'FR 02'!D19,'FR 02'!D18)</f>
        <v>0</v>
      </c>
      <c r="E19" s="63">
        <v>33</v>
      </c>
      <c r="F19" s="53">
        <f>IF(F24="stigning",'FR 02'!F19,'FR 02'!F18)</f>
        <v>0</v>
      </c>
      <c r="G19" s="20"/>
      <c r="H19" s="20"/>
      <c r="I19" s="20"/>
      <c r="J19" s="20"/>
    </row>
    <row r="20" spans="1:11" ht="14.25" customHeight="1">
      <c r="A20" s="48" t="s">
        <v>55</v>
      </c>
      <c r="B20" s="47" t="s">
        <v>51</v>
      </c>
      <c r="C20" s="34">
        <v>16</v>
      </c>
      <c r="D20" s="52">
        <f>IF(D17+D18+D19&gt;0,IF(D7-D17-D18-D19&lt;0,D7+D6-D17-D18-D19,D6),D6-(D17+D18+D19))</f>
        <v>0</v>
      </c>
      <c r="E20" s="62">
        <v>34</v>
      </c>
      <c r="F20" s="54">
        <f>IF(F17+F18+F19&gt;0,IF(D7-F17-F18-F19&lt;0,D7+D6-F17-F18-F19,D6),D6-(F17+F18+F19))</f>
        <v>0</v>
      </c>
      <c r="G20" s="20"/>
      <c r="I20" s="20"/>
      <c r="J20" s="20"/>
      <c r="K20" s="23"/>
    </row>
    <row r="21" spans="1:12" ht="14.25" customHeight="1">
      <c r="A21" s="48" t="s">
        <v>63</v>
      </c>
      <c r="B21" s="47" t="s">
        <v>66</v>
      </c>
      <c r="C21" s="34">
        <v>17</v>
      </c>
      <c r="D21" s="52">
        <f>D5+((D18+D19)*0.04)</f>
        <v>0</v>
      </c>
      <c r="E21" s="63">
        <v>35</v>
      </c>
      <c r="F21" s="53">
        <f>D5+((F18+F19)*0.04)</f>
        <v>0</v>
      </c>
      <c r="H21" s="22"/>
      <c r="I21" s="22"/>
      <c r="J21" s="22"/>
      <c r="K21" s="26"/>
      <c r="L21" s="24"/>
    </row>
    <row r="22" spans="1:12" ht="14.25" customHeight="1">
      <c r="A22" s="48" t="s">
        <v>64</v>
      </c>
      <c r="B22" s="47" t="s">
        <v>67</v>
      </c>
      <c r="C22" s="34">
        <v>18</v>
      </c>
      <c r="D22" s="52">
        <f>0.03*('FR 02'!D10+D18+D19)</f>
        <v>0</v>
      </c>
      <c r="E22" s="62">
        <v>36</v>
      </c>
      <c r="F22" s="53">
        <f>0.03*('FR 02'!D10+F18+F19)</f>
        <v>0</v>
      </c>
      <c r="H22" s="22"/>
      <c r="I22" s="22"/>
      <c r="J22" s="22"/>
      <c r="K22" s="24"/>
      <c r="L22" s="24"/>
    </row>
    <row r="23" spans="1:10" ht="14.25" customHeight="1">
      <c r="A23" s="48" t="s">
        <v>65</v>
      </c>
      <c r="B23" s="47" t="s">
        <v>68</v>
      </c>
      <c r="C23" s="34">
        <v>19</v>
      </c>
      <c r="D23" s="52">
        <f>D20-D21+D22</f>
        <v>0</v>
      </c>
      <c r="E23" s="63">
        <v>37</v>
      </c>
      <c r="F23" s="53">
        <f>F20-F21+F22</f>
        <v>0</v>
      </c>
      <c r="H23" s="20"/>
      <c r="I23" s="20"/>
      <c r="J23" s="20"/>
    </row>
    <row r="24" spans="1:12" ht="12.75">
      <c r="A24" s="48" t="s">
        <v>69</v>
      </c>
      <c r="B24" s="47" t="s">
        <v>52</v>
      </c>
      <c r="C24" s="34">
        <v>20</v>
      </c>
      <c r="D24" s="51" t="str">
        <f>IF(('FR 02'!D13+'FR 02'!D15+'FR 03'!F6)*0.847+'FR 02'!D17+'FR 02'!D19&lt;('FR 02'!D12+'FR 02'!D14+'FR 03'!D6)*0.847+'FR 02'!D16+'FR 02'!D18,"fald","stigning")</f>
        <v>stigning</v>
      </c>
      <c r="E24" s="62">
        <v>38</v>
      </c>
      <c r="F24" s="143" t="str">
        <f>IF(('FR 02'!F13+'FR 02'!F15+'FR 03'!J6)*0.847+'FR 02'!F17+'FR 02'!F19&lt;('FR 02'!F12+'FR 02'!F14+'FR 03'!H6)*0.847+'FR 02'!F16+'FR 02'!F18,"fald","stigning")</f>
        <v>stigning</v>
      </c>
      <c r="G24" s="20"/>
      <c r="H24" s="27"/>
      <c r="I24" s="20"/>
      <c r="J24" s="20"/>
      <c r="K24" s="20"/>
      <c r="L24" s="20"/>
    </row>
    <row r="25" spans="1:12" ht="12.75">
      <c r="A25" s="48" t="s">
        <v>70</v>
      </c>
      <c r="B25" s="47" t="s">
        <v>53</v>
      </c>
      <c r="C25" s="49">
        <v>21</v>
      </c>
      <c r="D25" s="50" t="e">
        <f>D6/(D21-D22+(D6-D20))</f>
        <v>#DIV/0!</v>
      </c>
      <c r="E25" s="61"/>
      <c r="F25" s="28"/>
      <c r="G25" s="20"/>
      <c r="H25" s="20"/>
      <c r="I25" s="20"/>
      <c r="J25" s="20"/>
      <c r="K25" s="20"/>
      <c r="L25" s="20"/>
    </row>
    <row r="26" spans="1:12" ht="13.5" thickBot="1">
      <c r="A26" s="60" t="s">
        <v>71</v>
      </c>
      <c r="B26" s="40" t="s">
        <v>54</v>
      </c>
      <c r="C26" s="64">
        <v>22</v>
      </c>
      <c r="D26" s="144" t="str">
        <f>IF(D23&lt;=0,"rødt lys",IF(F23&lt;=0,"gult lys","grønt lys"))</f>
        <v>rødt lys</v>
      </c>
      <c r="E26" s="55"/>
      <c r="F26" s="29"/>
      <c r="G26" s="20"/>
      <c r="H26" s="20"/>
      <c r="I26" s="20"/>
      <c r="J26" s="20"/>
      <c r="K26" s="20"/>
      <c r="L26" s="20"/>
    </row>
    <row r="27" spans="2:12" ht="12.75">
      <c r="B27" s="6"/>
      <c r="C27" s="6"/>
      <c r="D27" s="6"/>
      <c r="E27" s="6"/>
      <c r="F27" s="6"/>
      <c r="G27" s="20"/>
      <c r="H27" s="20"/>
      <c r="I27" s="20"/>
      <c r="J27" s="20"/>
      <c r="K27" s="20"/>
      <c r="L27" s="20"/>
    </row>
    <row r="28" spans="2:12" ht="12.75">
      <c r="B28" s="6"/>
      <c r="C28" s="6"/>
      <c r="D28" s="6"/>
      <c r="E28" s="6"/>
      <c r="F28" s="6"/>
      <c r="G28" s="20"/>
      <c r="H28" s="20"/>
      <c r="I28" s="20"/>
      <c r="J28" s="20"/>
      <c r="K28" s="20"/>
      <c r="L28" s="20"/>
    </row>
    <row r="29" spans="2:12" ht="12.75">
      <c r="B29" s="6"/>
      <c r="C29" s="6"/>
      <c r="D29" s="6"/>
      <c r="E29" s="6"/>
      <c r="F29" s="6"/>
      <c r="G29" s="20"/>
      <c r="H29" s="20"/>
      <c r="I29" s="20"/>
      <c r="J29" s="20"/>
      <c r="K29" s="20"/>
      <c r="L29" s="20"/>
    </row>
    <row r="30" spans="2:12" ht="12.75">
      <c r="B30" s="8"/>
      <c r="C30" s="6"/>
      <c r="D30" s="6"/>
      <c r="E30" s="6"/>
      <c r="F30" s="6"/>
      <c r="G30" s="20"/>
      <c r="H30" s="20"/>
      <c r="I30" s="20"/>
      <c r="J30" s="20"/>
      <c r="K30" s="20"/>
      <c r="L30" s="20"/>
    </row>
    <row r="31" spans="2:12" ht="12.75">
      <c r="B31" s="6"/>
      <c r="C31" s="6"/>
      <c r="D31" s="6"/>
      <c r="E31" s="6"/>
      <c r="F31" s="6"/>
      <c r="G31" s="20"/>
      <c r="H31" s="20"/>
      <c r="I31" s="20"/>
      <c r="J31" s="20"/>
      <c r="K31" s="20"/>
      <c r="L31" s="20"/>
    </row>
    <row r="32" spans="2:12" ht="12.75">
      <c r="B32" s="6"/>
      <c r="C32" s="6"/>
      <c r="D32" s="6"/>
      <c r="E32" s="6"/>
      <c r="F32" s="6"/>
      <c r="G32" s="20"/>
      <c r="H32" s="20"/>
      <c r="I32" s="20"/>
      <c r="J32" s="20"/>
      <c r="K32" s="20"/>
      <c r="L32" s="20"/>
    </row>
    <row r="33" spans="2:12" ht="12.75">
      <c r="B33" s="6"/>
      <c r="C33" s="6"/>
      <c r="D33" s="6"/>
      <c r="E33" s="6"/>
      <c r="F33" s="6"/>
      <c r="G33" s="20"/>
      <c r="H33" s="20"/>
      <c r="I33" s="20"/>
      <c r="J33" s="20"/>
      <c r="K33" s="20"/>
      <c r="L33" s="20"/>
    </row>
    <row r="34" spans="2:12" ht="12.75">
      <c r="B34" s="6"/>
      <c r="C34" s="6"/>
      <c r="D34" s="6"/>
      <c r="E34" s="6"/>
      <c r="F34" s="6"/>
      <c r="G34" s="20"/>
      <c r="H34" s="20"/>
      <c r="I34" s="20"/>
      <c r="J34" s="20"/>
      <c r="K34" s="20"/>
      <c r="L34" s="20"/>
    </row>
    <row r="35" spans="2:12" ht="12.75">
      <c r="B35" s="6"/>
      <c r="C35" s="6"/>
      <c r="D35" s="6"/>
      <c r="E35" s="6"/>
      <c r="F35" s="6"/>
      <c r="G35" s="20"/>
      <c r="H35" s="20"/>
      <c r="I35" s="20"/>
      <c r="J35" s="20"/>
      <c r="K35" s="20"/>
      <c r="L35" s="20"/>
    </row>
    <row r="36" spans="2:12" ht="12.75">
      <c r="B36" s="6"/>
      <c r="C36" s="6"/>
      <c r="D36" s="6"/>
      <c r="E36" s="6"/>
      <c r="F36" s="6"/>
      <c r="G36" s="20"/>
      <c r="H36" s="20"/>
      <c r="I36" s="20"/>
      <c r="J36" s="20"/>
      <c r="K36" s="20"/>
      <c r="L36" s="20"/>
    </row>
  </sheetData>
  <sheetProtection password="CAF9" sheet="1"/>
  <printOptions/>
  <pageMargins left="0.75" right="0.75" top="1" bottom="1" header="0" footer="0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421875" style="0" customWidth="1"/>
    <col min="2" max="2" width="51.140625" style="10" customWidth="1"/>
    <col min="3" max="3" width="3.7109375" style="10" customWidth="1"/>
    <col min="4" max="4" width="18.8515625" style="10" customWidth="1"/>
    <col min="5" max="5" width="3.140625" style="10" customWidth="1"/>
    <col min="6" max="6" width="19.00390625" style="10" customWidth="1"/>
    <col min="7" max="7" width="7.00390625" style="0" customWidth="1"/>
  </cols>
  <sheetData>
    <row r="1" spans="1:6" ht="15.75">
      <c r="A1" s="1"/>
      <c r="B1" s="2" t="s">
        <v>72</v>
      </c>
      <c r="C1" s="2"/>
      <c r="D1" s="3"/>
      <c r="E1" s="3"/>
      <c r="F1" s="4" t="s">
        <v>1</v>
      </c>
    </row>
    <row r="2" spans="1:6" ht="13.5" thickBot="1">
      <c r="A2" s="5"/>
      <c r="B2" s="6"/>
      <c r="C2" s="6"/>
      <c r="D2" s="9" t="s">
        <v>75</v>
      </c>
      <c r="E2" s="6"/>
      <c r="F2" s="7"/>
    </row>
    <row r="3" spans="1:6" ht="12.75">
      <c r="A3" s="56" t="s">
        <v>3</v>
      </c>
      <c r="B3" s="57" t="s">
        <v>73</v>
      </c>
      <c r="C3" s="100">
        <v>1</v>
      </c>
      <c r="D3" s="88"/>
      <c r="E3" s="89"/>
      <c r="F3" s="90"/>
    </row>
    <row r="4" spans="1:6" ht="12.75">
      <c r="A4" s="77" t="s">
        <v>4</v>
      </c>
      <c r="B4" s="47" t="s">
        <v>74</v>
      </c>
      <c r="C4" s="62">
        <v>2</v>
      </c>
      <c r="D4" s="80"/>
      <c r="E4" s="31"/>
      <c r="F4" s="7"/>
    </row>
    <row r="5" spans="1:6" ht="12.75">
      <c r="A5" s="77" t="s">
        <v>6</v>
      </c>
      <c r="B5" s="47" t="s">
        <v>76</v>
      </c>
      <c r="C5" s="62">
        <v>3</v>
      </c>
      <c r="D5" s="80"/>
      <c r="E5" s="31"/>
      <c r="F5" s="7"/>
    </row>
    <row r="6" spans="1:6" ht="12.75">
      <c r="A6" s="77" t="s">
        <v>8</v>
      </c>
      <c r="B6" s="46" t="s">
        <v>77</v>
      </c>
      <c r="C6" s="62">
        <v>4</v>
      </c>
      <c r="D6" s="81"/>
      <c r="E6" s="31"/>
      <c r="F6" s="7"/>
    </row>
    <row r="7" spans="1:6" ht="13.5" customHeight="1">
      <c r="A7" s="77" t="s">
        <v>9</v>
      </c>
      <c r="B7" s="46" t="s">
        <v>78</v>
      </c>
      <c r="C7" s="62">
        <v>5</v>
      </c>
      <c r="D7" s="79"/>
      <c r="E7" s="30"/>
      <c r="F7" s="7"/>
    </row>
    <row r="8" spans="1:6" ht="12.75">
      <c r="A8" s="77" t="s">
        <v>12</v>
      </c>
      <c r="B8" s="47" t="s">
        <v>96</v>
      </c>
      <c r="C8" s="62">
        <v>6</v>
      </c>
      <c r="D8" s="82"/>
      <c r="E8" s="32"/>
      <c r="F8" s="75"/>
    </row>
    <row r="9" spans="1:6" ht="12.75">
      <c r="A9" s="77" t="s">
        <v>13</v>
      </c>
      <c r="B9" s="46" t="s">
        <v>79</v>
      </c>
      <c r="C9" s="62">
        <v>7</v>
      </c>
      <c r="D9" s="79"/>
      <c r="E9" s="78"/>
      <c r="F9" s="76"/>
    </row>
    <row r="10" spans="1:6" ht="13.5" thickBot="1">
      <c r="A10" s="91" t="s">
        <v>15</v>
      </c>
      <c r="B10" s="92" t="s">
        <v>80</v>
      </c>
      <c r="C10" s="101">
        <v>8</v>
      </c>
      <c r="D10" s="93"/>
      <c r="E10" s="94"/>
      <c r="F10" s="95"/>
    </row>
    <row r="11" spans="1:6" ht="16.5" customHeight="1" thickBot="1">
      <c r="A11" s="5"/>
      <c r="B11" s="8" t="s">
        <v>25</v>
      </c>
      <c r="C11" s="102"/>
      <c r="D11" s="84" t="s">
        <v>10</v>
      </c>
      <c r="E11" s="31"/>
      <c r="F11" s="85" t="s">
        <v>11</v>
      </c>
    </row>
    <row r="12" spans="1:6" ht="12.75">
      <c r="A12" s="56" t="s">
        <v>16</v>
      </c>
      <c r="B12" s="71" t="s">
        <v>81</v>
      </c>
      <c r="C12" s="97">
        <v>9</v>
      </c>
      <c r="D12" s="42"/>
      <c r="E12" s="41">
        <v>17</v>
      </c>
      <c r="F12" s="65"/>
    </row>
    <row r="13" spans="1:6" ht="12.75">
      <c r="A13" s="48" t="s">
        <v>17</v>
      </c>
      <c r="B13" s="72" t="s">
        <v>82</v>
      </c>
      <c r="C13" s="98">
        <v>10</v>
      </c>
      <c r="D13" s="35"/>
      <c r="E13" s="34">
        <v>18</v>
      </c>
      <c r="F13" s="66"/>
    </row>
    <row r="14" spans="1:6" ht="12.75">
      <c r="A14" s="96" t="s">
        <v>18</v>
      </c>
      <c r="B14" s="72" t="s">
        <v>83</v>
      </c>
      <c r="C14" s="98">
        <v>11</v>
      </c>
      <c r="D14" s="35"/>
      <c r="E14" s="34">
        <v>19</v>
      </c>
      <c r="F14" s="66"/>
    </row>
    <row r="15" spans="1:6" ht="12.75">
      <c r="A15" s="48" t="s">
        <v>19</v>
      </c>
      <c r="B15" s="72" t="s">
        <v>84</v>
      </c>
      <c r="C15" s="98">
        <v>12</v>
      </c>
      <c r="D15" s="35"/>
      <c r="E15" s="34">
        <v>20</v>
      </c>
      <c r="F15" s="66"/>
    </row>
    <row r="16" spans="1:6" ht="12.75">
      <c r="A16" s="96" t="s">
        <v>20</v>
      </c>
      <c r="B16" s="72" t="s">
        <v>85</v>
      </c>
      <c r="C16" s="98">
        <v>13</v>
      </c>
      <c r="D16" s="35"/>
      <c r="E16" s="34">
        <v>21</v>
      </c>
      <c r="F16" s="66"/>
    </row>
    <row r="17" spans="1:6" ht="12.75">
      <c r="A17" s="48" t="s">
        <v>21</v>
      </c>
      <c r="B17" s="73" t="s">
        <v>86</v>
      </c>
      <c r="C17" s="98">
        <v>14</v>
      </c>
      <c r="D17" s="44"/>
      <c r="E17" s="34">
        <v>22</v>
      </c>
      <c r="F17" s="66"/>
    </row>
    <row r="18" spans="1:6" ht="12.75">
      <c r="A18" s="96" t="s">
        <v>22</v>
      </c>
      <c r="B18" s="74" t="s">
        <v>87</v>
      </c>
      <c r="C18" s="98">
        <v>15</v>
      </c>
      <c r="D18" s="69"/>
      <c r="E18" s="34">
        <v>23</v>
      </c>
      <c r="F18" s="70"/>
    </row>
    <row r="19" spans="1:6" ht="13.5" thickBot="1">
      <c r="A19" s="60" t="s">
        <v>55</v>
      </c>
      <c r="B19" s="87" t="s">
        <v>88</v>
      </c>
      <c r="C19" s="99">
        <v>16</v>
      </c>
      <c r="D19" s="67"/>
      <c r="E19" s="64">
        <v>24</v>
      </c>
      <c r="F19" s="68"/>
    </row>
    <row r="20" spans="2:6" ht="12.75">
      <c r="B20" s="6"/>
      <c r="C20" s="6"/>
      <c r="D20" s="6"/>
      <c r="E20" s="6"/>
      <c r="F20" s="6"/>
    </row>
    <row r="21" spans="2:6" ht="12.75">
      <c r="B21" s="6"/>
      <c r="C21" s="6"/>
      <c r="D21" s="6"/>
      <c r="E21" s="6"/>
      <c r="F21" s="6"/>
    </row>
  </sheetData>
  <sheetProtection password="CAF9" sheet="1"/>
  <dataValidations count="1">
    <dataValidation type="whole" allowBlank="1" showInputMessage="1" showErrorMessage="1" error="Feltet skal indeholde et heltal mellem -9999999999999 og 9999999999999" sqref="D12:D19 F12:F19">
      <formula1>-9999999999999</formula1>
      <formula2>9999999999999</formula2>
    </dataValidation>
  </dataValidations>
  <printOptions/>
  <pageMargins left="0.75" right="0.75" top="1" bottom="1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.7109375" style="0" customWidth="1"/>
    <col min="2" max="2" width="36.00390625" style="10" customWidth="1"/>
    <col min="3" max="3" width="2.57421875" style="10" customWidth="1"/>
    <col min="4" max="4" width="15.7109375" style="10" customWidth="1"/>
    <col min="5" max="5" width="2.7109375" style="129" customWidth="1"/>
    <col min="6" max="6" width="18.140625" style="10" customWidth="1"/>
    <col min="7" max="7" width="2.421875" style="129" customWidth="1"/>
    <col min="8" max="8" width="14.28125" style="10" customWidth="1"/>
    <col min="9" max="9" width="3.140625" style="129" customWidth="1"/>
    <col min="10" max="10" width="20.140625" style="10" customWidth="1"/>
    <col min="11" max="11" width="2.28125" style="0" customWidth="1"/>
    <col min="12" max="12" width="10.7109375" style="0" customWidth="1"/>
    <col min="13" max="13" width="2.28125" style="0" customWidth="1"/>
    <col min="14" max="14" width="14.57421875" style="0" customWidth="1"/>
    <col min="15" max="15" width="2.57421875" style="0" customWidth="1"/>
    <col min="16" max="16" width="14.57421875" style="0" customWidth="1"/>
    <col min="17" max="17" width="2.57421875" style="0" customWidth="1"/>
    <col min="18" max="18" width="14.57421875" style="0" customWidth="1"/>
    <col min="19" max="19" width="2.57421875" style="0" customWidth="1"/>
    <col min="20" max="20" width="14.57421875" style="0" customWidth="1"/>
    <col min="21" max="21" width="2.57421875" style="0" customWidth="1"/>
    <col min="22" max="22" width="14.57421875" style="0" customWidth="1"/>
    <col min="23" max="23" width="2.57421875" style="0" customWidth="1"/>
    <col min="24" max="24" width="14.57421875" style="0" customWidth="1"/>
    <col min="25" max="25" width="2.57421875" style="0" customWidth="1"/>
  </cols>
  <sheetData>
    <row r="1" spans="1:10" ht="15.75">
      <c r="A1" s="11"/>
      <c r="B1" s="12" t="s">
        <v>89</v>
      </c>
      <c r="C1" s="12"/>
      <c r="D1" s="13"/>
      <c r="E1" s="124"/>
      <c r="F1" s="13"/>
      <c r="G1" s="124"/>
      <c r="H1" s="13"/>
      <c r="I1" s="124"/>
      <c r="J1" s="14" t="s">
        <v>24</v>
      </c>
    </row>
    <row r="2" spans="1:10" ht="14.25" customHeight="1">
      <c r="A2" s="15"/>
      <c r="B2" s="16"/>
      <c r="C2" s="16"/>
      <c r="D2" s="17"/>
      <c r="E2" s="125"/>
      <c r="F2" s="18"/>
      <c r="G2" s="130"/>
      <c r="H2" s="17"/>
      <c r="I2" s="125"/>
      <c r="J2" s="19"/>
    </row>
    <row r="3" spans="1:10" ht="14.25" customHeight="1">
      <c r="A3" s="15"/>
      <c r="B3" s="16"/>
      <c r="C3" s="16"/>
      <c r="D3" s="17"/>
      <c r="E3" s="125"/>
      <c r="F3" s="18"/>
      <c r="G3" s="130"/>
      <c r="H3" s="17"/>
      <c r="I3" s="125"/>
      <c r="J3" s="19"/>
    </row>
    <row r="4" spans="1:10" ht="14.25" customHeight="1" thickBot="1">
      <c r="A4" s="15"/>
      <c r="B4" s="17"/>
      <c r="C4" s="17"/>
      <c r="D4" s="103"/>
      <c r="E4" s="126"/>
      <c r="F4" s="103"/>
      <c r="G4" s="126"/>
      <c r="H4" s="103"/>
      <c r="I4" s="126"/>
      <c r="J4" s="104"/>
    </row>
    <row r="5" spans="1:10" ht="14.25" customHeight="1">
      <c r="A5" s="105"/>
      <c r="B5" s="110"/>
      <c r="C5" s="120"/>
      <c r="D5" s="115" t="s">
        <v>92</v>
      </c>
      <c r="E5" s="123"/>
      <c r="F5" s="115" t="s">
        <v>93</v>
      </c>
      <c r="G5" s="123"/>
      <c r="H5" s="115" t="s">
        <v>94</v>
      </c>
      <c r="I5" s="123"/>
      <c r="J5" s="114" t="s">
        <v>95</v>
      </c>
    </row>
    <row r="6" spans="1:10" ht="14.25" customHeight="1">
      <c r="A6" s="106" t="s">
        <v>3</v>
      </c>
      <c r="B6" s="111" t="s">
        <v>27</v>
      </c>
      <c r="C6" s="121">
        <v>1</v>
      </c>
      <c r="D6" s="116"/>
      <c r="E6" s="127">
        <v>2</v>
      </c>
      <c r="F6" s="116"/>
      <c r="G6" s="127">
        <v>3</v>
      </c>
      <c r="H6" s="116"/>
      <c r="I6" s="127">
        <v>4</v>
      </c>
      <c r="J6" s="117"/>
    </row>
    <row r="7" spans="1:11" ht="14.25" customHeight="1">
      <c r="A7" s="106" t="s">
        <v>4</v>
      </c>
      <c r="B7" s="112" t="s">
        <v>28</v>
      </c>
      <c r="C7" s="121">
        <v>5</v>
      </c>
      <c r="D7" s="109"/>
      <c r="E7" s="127"/>
      <c r="F7" s="109"/>
      <c r="G7" s="127">
        <v>6</v>
      </c>
      <c r="H7" s="109"/>
      <c r="I7" s="127"/>
      <c r="J7" s="107"/>
      <c r="K7" s="20"/>
    </row>
    <row r="8" spans="1:11" ht="14.25" customHeight="1">
      <c r="A8" s="106" t="s">
        <v>6</v>
      </c>
      <c r="B8" s="112" t="s">
        <v>57</v>
      </c>
      <c r="C8" s="121">
        <v>7</v>
      </c>
      <c r="D8" s="109"/>
      <c r="E8" s="127"/>
      <c r="F8" s="109"/>
      <c r="G8" s="127">
        <v>8</v>
      </c>
      <c r="H8" s="109"/>
      <c r="I8" s="127"/>
      <c r="J8" s="107"/>
      <c r="K8" s="20"/>
    </row>
    <row r="9" spans="1:10" ht="14.25" customHeight="1" thickBot="1">
      <c r="A9" s="108" t="s">
        <v>8</v>
      </c>
      <c r="B9" s="113" t="s">
        <v>29</v>
      </c>
      <c r="C9" s="122">
        <v>9</v>
      </c>
      <c r="D9" s="119">
        <f>D6+D7+D8</f>
        <v>0</v>
      </c>
      <c r="E9" s="128">
        <v>10</v>
      </c>
      <c r="F9" s="119">
        <f>F6+D7+D8</f>
        <v>0</v>
      </c>
      <c r="G9" s="128">
        <v>11</v>
      </c>
      <c r="H9" s="119">
        <f>H6+H7+H8</f>
        <v>0</v>
      </c>
      <c r="I9" s="128">
        <v>12</v>
      </c>
      <c r="J9" s="118">
        <f>J6+H7+H8</f>
        <v>0</v>
      </c>
    </row>
    <row r="10" spans="2:10" ht="14.25" customHeight="1">
      <c r="B10" s="6"/>
      <c r="C10" s="6"/>
      <c r="D10" s="6"/>
      <c r="E10" s="102"/>
      <c r="F10" s="6"/>
      <c r="G10" s="102"/>
      <c r="H10" s="6"/>
      <c r="I10" s="102"/>
      <c r="J10" s="6"/>
    </row>
    <row r="11" spans="2:10" ht="14.25" customHeight="1">
      <c r="B11" s="8"/>
      <c r="C11" s="8"/>
      <c r="D11" s="6"/>
      <c r="E11" s="102"/>
      <c r="F11" s="6"/>
      <c r="G11" s="102"/>
      <c r="H11" s="6"/>
      <c r="I11" s="102"/>
      <c r="J11" s="6"/>
    </row>
    <row r="12" spans="2:10" ht="12.75">
      <c r="B12" s="6"/>
      <c r="C12" s="6"/>
      <c r="D12" s="6"/>
      <c r="E12" s="102"/>
      <c r="F12" s="6"/>
      <c r="G12" s="102"/>
      <c r="H12" s="6"/>
      <c r="I12" s="102"/>
      <c r="J12" s="6"/>
    </row>
    <row r="13" spans="2:10" ht="12.75">
      <c r="B13" s="6"/>
      <c r="C13" s="6"/>
      <c r="D13" s="6"/>
      <c r="E13" s="102"/>
      <c r="F13" s="6"/>
      <c r="G13" s="102"/>
      <c r="H13" s="6"/>
      <c r="I13" s="102"/>
      <c r="J13" s="6"/>
    </row>
    <row r="14" spans="2:10" ht="12.75">
      <c r="B14" s="8"/>
      <c r="C14" s="8"/>
      <c r="D14" s="6"/>
      <c r="E14" s="102"/>
      <c r="F14" s="6"/>
      <c r="G14" s="102"/>
      <c r="H14" s="6"/>
      <c r="I14" s="102"/>
      <c r="J14" s="6"/>
    </row>
    <row r="15" spans="2:10" ht="12.75">
      <c r="B15" s="6"/>
      <c r="C15" s="6"/>
      <c r="D15" s="6"/>
      <c r="E15" s="102"/>
      <c r="F15" s="6"/>
      <c r="G15" s="102"/>
      <c r="H15" s="6"/>
      <c r="I15" s="102"/>
      <c r="J15" s="6"/>
    </row>
    <row r="16" spans="2:10" ht="12.75">
      <c r="B16" s="6"/>
      <c r="C16" s="6"/>
      <c r="D16" s="6"/>
      <c r="E16" s="102"/>
      <c r="F16" s="6"/>
      <c r="G16" s="102"/>
      <c r="H16" s="6"/>
      <c r="I16" s="102"/>
      <c r="J16" s="6"/>
    </row>
    <row r="17" spans="2:10" ht="12.75">
      <c r="B17" s="6"/>
      <c r="C17" s="6"/>
      <c r="D17" s="6"/>
      <c r="E17" s="102"/>
      <c r="F17" s="6"/>
      <c r="G17" s="102"/>
      <c r="H17" s="6"/>
      <c r="I17" s="102"/>
      <c r="J17" s="6"/>
    </row>
    <row r="18" spans="2:10" ht="12.75">
      <c r="B18" s="6"/>
      <c r="C18" s="6"/>
      <c r="D18" s="6"/>
      <c r="E18" s="102"/>
      <c r="F18" s="6"/>
      <c r="G18" s="102"/>
      <c r="H18" s="6"/>
      <c r="I18" s="102"/>
      <c r="J18" s="6"/>
    </row>
    <row r="19" spans="2:10" ht="12.75">
      <c r="B19" s="6"/>
      <c r="C19" s="6"/>
      <c r="D19" s="6"/>
      <c r="E19" s="102"/>
      <c r="F19" s="6"/>
      <c r="G19" s="102"/>
      <c r="H19" s="6"/>
      <c r="I19" s="102"/>
      <c r="J19" s="6"/>
    </row>
    <row r="20" spans="2:10" ht="12.75">
      <c r="B20" s="6"/>
      <c r="C20" s="6"/>
      <c r="D20" s="6"/>
      <c r="E20" s="102"/>
      <c r="F20" s="6"/>
      <c r="G20" s="102"/>
      <c r="H20" s="6"/>
      <c r="I20" s="102"/>
      <c r="J20" s="6"/>
    </row>
  </sheetData>
  <sheetProtection password="CAF9" sheet="1"/>
  <printOptions/>
  <pageMargins left="0.75" right="0.75" top="1" bottom="1" header="0" footer="0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D13" sqref="D6:D13"/>
    </sheetView>
  </sheetViews>
  <sheetFormatPr defaultColWidth="9.140625" defaultRowHeight="12.75"/>
  <cols>
    <col min="1" max="1" width="3.28125" style="0" customWidth="1"/>
    <col min="2" max="2" width="30.00390625" style="0" customWidth="1"/>
    <col min="3" max="3" width="3.8515625" style="129" customWidth="1"/>
    <col min="4" max="4" width="17.57421875" style="0" customWidth="1"/>
    <col min="5" max="5" width="12.28125" style="0" customWidth="1"/>
    <col min="6" max="7" width="14.28125" style="0" customWidth="1"/>
    <col min="8" max="8" width="2.57421875" style="0" customWidth="1"/>
    <col min="9" max="9" width="14.140625" style="0" customWidth="1"/>
    <col min="10" max="10" width="2.7109375" style="0" customWidth="1"/>
    <col min="11" max="11" width="10.7109375" style="0" customWidth="1"/>
    <col min="12" max="12" width="2.28125" style="0" customWidth="1"/>
    <col min="13" max="13" width="10.7109375" style="0" customWidth="1"/>
    <col min="14" max="14" width="2.28125" style="0" customWidth="1"/>
    <col min="15" max="15" width="14.57421875" style="0" customWidth="1"/>
    <col min="16" max="16" width="2.57421875" style="0" customWidth="1"/>
    <col min="17" max="17" width="14.57421875" style="0" customWidth="1"/>
    <col min="18" max="18" width="2.57421875" style="0" customWidth="1"/>
    <col min="19" max="19" width="14.57421875" style="0" customWidth="1"/>
    <col min="20" max="20" width="2.57421875" style="0" customWidth="1"/>
    <col min="21" max="21" width="14.57421875" style="0" customWidth="1"/>
    <col min="22" max="22" width="2.57421875" style="0" customWidth="1"/>
    <col min="23" max="23" width="14.57421875" style="0" customWidth="1"/>
    <col min="24" max="24" width="2.57421875" style="0" customWidth="1"/>
    <col min="25" max="25" width="14.57421875" style="0" customWidth="1"/>
    <col min="26" max="26" width="2.57421875" style="0" customWidth="1"/>
  </cols>
  <sheetData>
    <row r="1" spans="1:6" ht="15.75">
      <c r="A1" s="1"/>
      <c r="B1" s="2" t="s">
        <v>90</v>
      </c>
      <c r="C1" s="138"/>
      <c r="D1" s="4" t="s">
        <v>30</v>
      </c>
      <c r="E1" s="20"/>
      <c r="F1" s="20"/>
    </row>
    <row r="2" spans="1:6" ht="18" customHeight="1">
      <c r="A2" s="5"/>
      <c r="B2" s="8"/>
      <c r="C2" s="139"/>
      <c r="D2" s="21"/>
      <c r="E2" s="20"/>
      <c r="F2" s="20"/>
    </row>
    <row r="3" spans="1:6" ht="14.25" customHeight="1">
      <c r="A3" s="5"/>
      <c r="B3" s="20"/>
      <c r="C3" s="102"/>
      <c r="D3" s="21"/>
      <c r="E3" s="20"/>
      <c r="F3" s="20"/>
    </row>
    <row r="4" spans="1:6" ht="14.25" customHeight="1">
      <c r="A4" s="5"/>
      <c r="B4" s="20"/>
      <c r="C4" s="102"/>
      <c r="D4" s="21"/>
      <c r="E4" s="20"/>
      <c r="F4" s="20"/>
    </row>
    <row r="5" spans="1:6" ht="14.25" customHeight="1" thickBot="1">
      <c r="A5" s="5"/>
      <c r="B5" s="6" t="s">
        <v>91</v>
      </c>
      <c r="C5" s="102"/>
      <c r="D5" s="38" t="s">
        <v>2</v>
      </c>
      <c r="E5" s="20"/>
      <c r="F5" s="20"/>
    </row>
    <row r="6" spans="1:6" ht="14.25" customHeight="1">
      <c r="A6" s="86" t="s">
        <v>3</v>
      </c>
      <c r="B6" s="57" t="s">
        <v>31</v>
      </c>
      <c r="C6" s="100">
        <v>1</v>
      </c>
      <c r="D6" s="142"/>
      <c r="E6" s="20"/>
      <c r="F6" s="20"/>
    </row>
    <row r="7" spans="1:6" ht="14.25" customHeight="1">
      <c r="A7" s="77" t="s">
        <v>4</v>
      </c>
      <c r="B7" s="47" t="s">
        <v>32</v>
      </c>
      <c r="C7" s="62">
        <v>2</v>
      </c>
      <c r="D7" s="133"/>
      <c r="E7" s="20"/>
      <c r="F7" s="20"/>
    </row>
    <row r="8" spans="1:6" ht="14.25" customHeight="1">
      <c r="A8" s="77" t="s">
        <v>6</v>
      </c>
      <c r="B8" s="47" t="s">
        <v>33</v>
      </c>
      <c r="C8" s="62">
        <v>3</v>
      </c>
      <c r="D8" s="133"/>
      <c r="E8" s="20"/>
      <c r="F8" s="20"/>
    </row>
    <row r="9" spans="1:8" ht="14.25" customHeight="1">
      <c r="A9" s="77" t="s">
        <v>8</v>
      </c>
      <c r="B9" s="47" t="s">
        <v>34</v>
      </c>
      <c r="C9" s="62">
        <v>4</v>
      </c>
      <c r="D9" s="133"/>
      <c r="E9" s="20"/>
      <c r="F9" s="20"/>
      <c r="H9" s="20"/>
    </row>
    <row r="10" spans="1:4" ht="14.25" customHeight="1">
      <c r="A10" s="77" t="s">
        <v>9</v>
      </c>
      <c r="B10" s="47" t="s">
        <v>35</v>
      </c>
      <c r="C10" s="62">
        <v>5</v>
      </c>
      <c r="D10" s="133"/>
    </row>
    <row r="11" spans="1:12" ht="14.25" customHeight="1">
      <c r="A11" s="77" t="s">
        <v>12</v>
      </c>
      <c r="B11" s="47" t="s">
        <v>36</v>
      </c>
      <c r="C11" s="62">
        <v>6</v>
      </c>
      <c r="D11" s="133"/>
      <c r="F11" s="20"/>
      <c r="G11" s="20"/>
      <c r="H11" s="20"/>
      <c r="L11" s="20"/>
    </row>
    <row r="12" spans="1:11" ht="14.25" customHeight="1">
      <c r="A12" s="77" t="s">
        <v>13</v>
      </c>
      <c r="B12" s="47" t="s">
        <v>37</v>
      </c>
      <c r="C12" s="62">
        <v>7</v>
      </c>
      <c r="D12" s="133"/>
      <c r="H12" s="20"/>
      <c r="K12" s="20"/>
    </row>
    <row r="13" spans="1:9" ht="14.25" customHeight="1">
      <c r="A13" s="77" t="s">
        <v>15</v>
      </c>
      <c r="B13" s="47" t="s">
        <v>38</v>
      </c>
      <c r="C13" s="62">
        <v>8</v>
      </c>
      <c r="D13" s="133"/>
      <c r="G13" s="20"/>
      <c r="H13" s="20"/>
      <c r="I13" s="20"/>
    </row>
    <row r="14" spans="1:11" ht="14.25" customHeight="1">
      <c r="A14" s="77" t="s">
        <v>16</v>
      </c>
      <c r="B14" s="132" t="s">
        <v>29</v>
      </c>
      <c r="C14" s="62">
        <v>9</v>
      </c>
      <c r="D14" s="134">
        <f>SUM(D6:D13)</f>
        <v>0</v>
      </c>
      <c r="G14" s="22"/>
      <c r="H14" s="22"/>
      <c r="I14" s="22"/>
      <c r="J14" s="23"/>
      <c r="K14" s="24"/>
    </row>
    <row r="15" spans="1:11" ht="14.25" customHeight="1">
      <c r="A15" s="77" t="s">
        <v>17</v>
      </c>
      <c r="B15" s="47" t="s">
        <v>39</v>
      </c>
      <c r="C15" s="62">
        <v>10</v>
      </c>
      <c r="D15" s="135"/>
      <c r="G15" s="22"/>
      <c r="H15" s="22"/>
      <c r="I15" s="22"/>
      <c r="J15" s="24"/>
      <c r="K15" s="24"/>
    </row>
    <row r="16" spans="1:11" ht="14.25" customHeight="1">
      <c r="A16" s="77" t="s">
        <v>18</v>
      </c>
      <c r="B16" s="47" t="s">
        <v>40</v>
      </c>
      <c r="C16" s="62">
        <v>11</v>
      </c>
      <c r="D16" s="135"/>
      <c r="G16" s="22"/>
      <c r="H16" s="22"/>
      <c r="I16" s="22"/>
      <c r="J16" s="24"/>
      <c r="K16" s="24"/>
    </row>
    <row r="17" spans="1:11" ht="12.75">
      <c r="A17" s="83" t="s">
        <v>19</v>
      </c>
      <c r="B17" s="47" t="s">
        <v>41</v>
      </c>
      <c r="C17" s="62">
        <v>12</v>
      </c>
      <c r="D17" s="136"/>
      <c r="E17" s="10"/>
      <c r="F17" s="10"/>
      <c r="G17" s="20"/>
      <c r="H17" s="20"/>
      <c r="I17" s="20"/>
      <c r="J17" s="20"/>
      <c r="K17" s="20"/>
    </row>
    <row r="18" spans="1:11" ht="12.75">
      <c r="A18" s="77"/>
      <c r="B18" s="132" t="s">
        <v>29</v>
      </c>
      <c r="C18" s="140"/>
      <c r="D18" s="131"/>
      <c r="E18" s="20"/>
      <c r="F18" s="20"/>
      <c r="G18" s="20"/>
      <c r="H18" s="20"/>
      <c r="I18" s="20"/>
      <c r="J18" s="20"/>
      <c r="K18" s="20"/>
    </row>
    <row r="19" spans="1:11" ht="12.75">
      <c r="A19" s="77" t="s">
        <v>20</v>
      </c>
      <c r="B19" s="47" t="s">
        <v>26</v>
      </c>
      <c r="C19" s="62">
        <v>13</v>
      </c>
      <c r="D19" s="53">
        <f>D15+(D17*0.08)</f>
        <v>0</v>
      </c>
      <c r="E19" s="20"/>
      <c r="F19" s="20"/>
      <c r="G19" s="20"/>
      <c r="H19" s="20"/>
      <c r="I19" s="20"/>
      <c r="J19" s="20"/>
      <c r="K19" s="20"/>
    </row>
    <row r="20" spans="1:11" ht="13.5" thickBot="1">
      <c r="A20" s="39" t="s">
        <v>21</v>
      </c>
      <c r="B20" s="92" t="s">
        <v>11</v>
      </c>
      <c r="C20" s="141">
        <v>14</v>
      </c>
      <c r="D20" s="137">
        <f>D16+(D17*0.12)</f>
        <v>0</v>
      </c>
      <c r="E20" s="20"/>
      <c r="F20" s="20"/>
      <c r="G20" s="20"/>
      <c r="H20" s="20"/>
      <c r="I20" s="20"/>
      <c r="J20" s="20"/>
      <c r="K20" s="20"/>
    </row>
    <row r="21" spans="1:11" ht="12.75">
      <c r="A21" s="20"/>
      <c r="B21" s="20"/>
      <c r="C21" s="102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0"/>
      <c r="B22" s="20"/>
      <c r="C22" s="102"/>
      <c r="D22" s="20"/>
      <c r="E22" s="20"/>
      <c r="F22" s="20"/>
      <c r="G22" s="20"/>
      <c r="H22" s="20"/>
      <c r="I22" s="20"/>
      <c r="J22" s="20"/>
      <c r="K22" s="20"/>
    </row>
    <row r="23" spans="1:11" ht="12.75">
      <c r="A23" s="20"/>
      <c r="B23" s="20"/>
      <c r="C23" s="102"/>
      <c r="D23" s="20"/>
      <c r="E23" s="20"/>
      <c r="F23" s="20"/>
      <c r="G23" s="20"/>
      <c r="H23" s="20"/>
      <c r="I23" s="20"/>
      <c r="J23" s="20"/>
      <c r="K23" s="20"/>
    </row>
  </sheetData>
  <sheetProtection password="CAF9" sheet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Dalgaard</dc:creator>
  <cp:keywords/>
  <dc:description/>
  <cp:lastModifiedBy>el</cp:lastModifiedBy>
  <cp:lastPrinted>2012-04-18T14:53:39Z</cp:lastPrinted>
  <dcterms:created xsi:type="dcterms:W3CDTF">2006-06-07T08:16:20Z</dcterms:created>
  <dcterms:modified xsi:type="dcterms:W3CDTF">2012-06-04T07:34:46Z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-617173452</vt:i4>
  </property>
  <property fmtid="{D5CDD505-2E9C-101B-9397-08002B2CF9AE}" pid="3" name="_EmailSubject">
    <vt:lpwstr>Opdatering af trafiklys på hjemmesiden</vt:lpwstr>
  </property>
  <property fmtid="{D5CDD505-2E9C-101B-9397-08002B2CF9AE}" pid="4" name="_AuthorEmail">
    <vt:lpwstr>ADA@FTNET.DK</vt:lpwstr>
  </property>
  <property fmtid="{D5CDD505-2E9C-101B-9397-08002B2CF9AE}" pid="5" name="_AuthorEmailDisplayName">
    <vt:lpwstr>Anne Nielsen Dalgaard (FT)</vt:lpwstr>
  </property>
  <property fmtid="{D5CDD505-2E9C-101B-9397-08002B2CF9AE}" pid="6" name="_ReviewingToolsShownOnce">
    <vt:lpwstr/>
  </property>
</Properties>
</file>